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_rels/sheet5.xml.rels" ContentType="application/vnd.openxmlformats-package.relationships+xml"/>
  <Override PartName="/xl/worksheets/_rels/sheet4.xml.rels" ContentType="application/vnd.openxmlformats-package.relationship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sharedStrings.xml" ContentType="application/vnd.openxmlformats-officedocument.spreadsheetml.sharedStrings+xml"/>
  <Override PartName="/xl/tables/table2.xml" ContentType="application/vnd.openxmlformats-officedocument.spreadsheetml.table+xml"/>
  <Override PartName="/xl/tables/table1.xml" ContentType="application/vnd.openxmlformats-officedocument.spreadsheetml.table+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Dashboard" sheetId="1" state="visible" r:id="rId3"/>
    <sheet name="Mandate" sheetId="2" state="visible" r:id="rId4"/>
    <sheet name="Routes" sheetId="3" state="visible" r:id="rId5"/>
    <sheet name="Targets" sheetId="4" state="visible" r:id="rId6"/>
    <sheet name="Screen" sheetId="5" state="visible" r:id="rId7"/>
    <sheet name="Guide" sheetId="6" state="visible" r:id="rId8"/>
  </sheets>
  <calcPr iterateCount="100" refMode="A1" iterate="false" iterateDelta="0.001"/>
  <extLst>
    <ext xmlns:loext="http://schemas.libreoffice.org/" uri="{7626C862-2A13-11E5-B345-FEFF819CDC9F}">
      <loext:extCalcPr stringRefSyntax="ExcelA1"/>
    </ext>
  </extLst>
</workbook>
</file>

<file path=xl/sharedStrings.xml><?xml version="1.0" encoding="utf-8"?>
<sst xmlns="http://schemas.openxmlformats.org/spreadsheetml/2006/main" count="758" uniqueCount="291">
  <si>
    <t xml:space="preserve">Acquisition Mandate &amp; Target Screen</t>
  </si>
  <si>
    <t xml:space="preserve">MIKE YE  ·  Corporate development  ·  v1.0.1</t>
  </si>
  <si>
    <t xml:space="preserve">Mandate</t>
  </si>
  <si>
    <t xml:space="preserve">Route</t>
  </si>
  <si>
    <t xml:space="preserve">Mandate approval</t>
  </si>
  <si>
    <t xml:space="preserve">As of</t>
  </si>
  <si>
    <t xml:space="preserve">Targets / eligible</t>
  </si>
  <si>
    <t xml:space="preserve">Decision</t>
  </si>
  <si>
    <t xml:space="preserve">Review order follows your entered priority. It is not permission to pursue, contact, spend or sign.</t>
  </si>
  <si>
    <t xml:space="preserve">Order</t>
  </si>
  <si>
    <t xml:space="preserve">Target ID</t>
  </si>
  <si>
    <t xml:space="preserve">Target / asset</t>
  </si>
  <si>
    <t xml:space="preserve">Screen result</t>
  </si>
  <si>
    <t xml:space="preserve">Required met</t>
  </si>
  <si>
    <t xml:space="preserve">Named owner</t>
  </si>
  <si>
    <t xml:space="preserve">Next action</t>
  </si>
  <si>
    <t xml:space="preserve">Unranked</t>
  </si>
  <si>
    <t xml:space="preserve">Resolve invalid IDs or priorities on Targets.</t>
  </si>
  <si>
    <t xml:space="preserve">Eligible shortlist. All required screening gates met; approval remains separate.</t>
  </si>
  <si>
    <t xml:space="preserve">Rank</t>
  </si>
  <si>
    <t xml:space="preserve">Fit rationale</t>
  </si>
  <si>
    <t xml:space="preserve">Cash (USD m)</t>
  </si>
  <si>
    <t xml:space="preserve">The fictional examples are assumptions, so the eligible shortlist is intentionally empty until supported evidence is entered.</t>
  </si>
  <si>
    <t xml:space="preserve">Conditional consent review stays outside the eligible shortlist until seller control is confirmed.</t>
  </si>
  <si>
    <t xml:space="preserve">Assumption example. Replace the mandate, decision record and criteria before using real targets.</t>
  </si>
  <si>
    <t xml:space="preserve">Mandate field</t>
  </si>
  <si>
    <t xml:space="preserve">Editable input</t>
  </si>
  <si>
    <t xml:space="preserve">Definition</t>
  </si>
  <si>
    <t xml:space="preserve">Mandate name</t>
  </si>
  <si>
    <t xml:space="preserve">Assumption: capability expansion</t>
  </si>
  <si>
    <t xml:space="preserve">Give this mandate a stable title.</t>
  </si>
  <si>
    <t xml:space="preserve">Business problem</t>
  </si>
  <si>
    <t xml:space="preserve">Assumption: customers need an adjacent workflow</t>
  </si>
  <si>
    <t xml:space="preserve">Name the problem before choosing an acquisition.</t>
  </si>
  <si>
    <t xml:space="preserve">Capability gap</t>
  </si>
  <si>
    <t xml:space="preserve">Assumption: workflow software and specialist team</t>
  </si>
  <si>
    <t xml:space="preserve">Specify the missing capability, assets and people.</t>
  </si>
  <si>
    <t xml:space="preserve">Market gap</t>
  </si>
  <si>
    <t xml:space="preserve">Assumption: limited access to an adjacent customer segment</t>
  </si>
  <si>
    <t xml:space="preserve">Name the market or channel that is not served today.</t>
  </si>
  <si>
    <t xml:space="preserve">Success measure</t>
  </si>
  <si>
    <t xml:space="preserve">Assumption: deploy workflow to existing customers within 12 months</t>
  </si>
  <si>
    <t xml:space="preserve">State a measurable business outcome.</t>
  </si>
  <si>
    <t xml:space="preserve">Geographic perimeter</t>
  </si>
  <si>
    <t xml:space="preserve">Assumption: United States</t>
  </si>
  <si>
    <t xml:space="preserve">Define allowed markets and operating locations.</t>
  </si>
  <si>
    <t xml:space="preserve">Business-model perimeter</t>
  </si>
  <si>
    <t xml:space="preserve">Assumption: recurring B2B workflow revenue</t>
  </si>
  <si>
    <t xml:space="preserve">Name the economic model that fits the mandate.</t>
  </si>
  <si>
    <t xml:space="preserve">Excluded exposures</t>
  </si>
  <si>
    <t xml:space="preserve">Assumption: nontransferable license; platform dependence without continuity</t>
  </si>
  <si>
    <t xml:space="preserve">List deal breakers and unacceptable dependencies.</t>
  </si>
  <si>
    <t xml:space="preserve">Cash funding envelope (USD m)</t>
  </si>
  <si>
    <t xml:space="preserve">Buyer plus financing cash over the common funding horizon. Include cash consideration, debt repayment, fees, integration and incremental operating investment. Exclude noncash stock / rollover and undrawn facilities.</t>
  </si>
  <si>
    <t xml:space="preserve">Maximum months to capability</t>
  </si>
  <si>
    <t xml:space="preserve">Elapsed months from the review date until the capability can be used.</t>
  </si>
  <si>
    <t xml:space="preserve">Review date</t>
  </si>
  <si>
    <t xml:space="preserve">Fixed date. Update deliberately as the screen is refreshed.</t>
  </si>
  <si>
    <t xml:space="preserve">Maximum evidence age (days)</t>
  </si>
  <si>
    <t xml:space="preserve">Calendar days. Evidence older than this remains open until refreshed.</t>
  </si>
  <si>
    <t xml:space="preserve">Executive sponsor</t>
  </si>
  <si>
    <t xml:space="preserve">Enter the person accountable for the business outcome.</t>
  </si>
  <si>
    <t xml:space="preserve">Decision authority</t>
  </si>
  <si>
    <t xml:space="preserve">Enter the person or committee authorized to approve the mandate.</t>
  </si>
  <si>
    <t xml:space="preserve">Mandate decision</t>
  </si>
  <si>
    <t xml:space="preserve">Draft</t>
  </si>
  <si>
    <t xml:space="preserve">Record the human decision. A target screen never grants approval.</t>
  </si>
  <si>
    <t xml:space="preserve">Approval record / reference</t>
  </si>
  <si>
    <t xml:space="preserve">Link or identify the dated decision and any conditions.</t>
  </si>
  <si>
    <t xml:space="preserve">Approval date</t>
  </si>
  <si>
    <t xml:space="preserve">Date must be on or before the review date.</t>
  </si>
  <si>
    <t xml:space="preserve">Selected route</t>
  </si>
  <si>
    <t xml:space="preserve">Buy</t>
  </si>
  <si>
    <t xml:space="preserve">Build, Buy, Partner or Do nothing. Review all alternatives on Routes.</t>
  </si>
  <si>
    <t xml:space="preserve">Why this route</t>
  </si>
  <si>
    <t xml:space="preserve">Assumption: speed and capability ownership justify testing Buy</t>
  </si>
  <si>
    <t xml:space="preserve">Explain why the chosen route is preferable after reviewing alternatives.</t>
  </si>
  <si>
    <t xml:space="preserve">Next irreversible commitment</t>
  </si>
  <si>
    <t xml:space="preserve">Assumption: paid diligence or exclusivity requires separate authorization</t>
  </si>
  <si>
    <t xml:space="preserve">State the next commitment and required decision, not a permission to act.</t>
  </si>
  <si>
    <t xml:space="preserve">Current mandate revision</t>
  </si>
  <si>
    <t xml:space="preserve">Increment after any material mandate change. Renew approval and reassess targets.</t>
  </si>
  <si>
    <t xml:space="preserve">Mandate definition</t>
  </si>
  <si>
    <t xml:space="preserve">Required criteria</t>
  </si>
  <si>
    <t xml:space="preserve">Approved mandate revision</t>
  </si>
  <si>
    <t xml:space="preserve">Enter the revision covered by the approval record.</t>
  </si>
  <si>
    <t xml:space="preserve">Common funding horizon (months)</t>
  </si>
  <si>
    <t xml:space="preserve">Use this same horizon from review date for all cash estimates.</t>
  </si>
  <si>
    <t xml:space="preserve">Criterion ID</t>
  </si>
  <si>
    <t xml:space="preserve">Required condition</t>
  </si>
  <si>
    <t xml:space="preserve">Required?</t>
  </si>
  <si>
    <t xml:space="preserve">Evidence that would satisfy it</t>
  </si>
  <si>
    <t xml:space="preserve">Definition status</t>
  </si>
  <si>
    <t xml:space="preserve">C01</t>
  </si>
  <si>
    <t xml:space="preserve">Closes the capability gap</t>
  </si>
  <si>
    <t xml:space="preserve">Yes</t>
  </si>
  <si>
    <t xml:space="preserve">Demonstrated workflow and team capability mapped to the mandate.</t>
  </si>
  <si>
    <t xml:space="preserve">C02</t>
  </si>
  <si>
    <t xml:space="preserve">Fits market and business perimeter</t>
  </si>
  <si>
    <t xml:space="preserve">Revenue mix, customer segments, geography and business model.</t>
  </si>
  <si>
    <t xml:space="preserve">C03</t>
  </si>
  <si>
    <t xml:space="preserve">Revenue and earnings support the thesis</t>
  </si>
  <si>
    <t xml:space="preserve">Recurring revenue, retention, concentration and normalized economics.</t>
  </si>
  <si>
    <t xml:space="preserve">C04</t>
  </si>
  <si>
    <t xml:space="preserve">Capability and revenue transfer</t>
  </si>
  <si>
    <t xml:space="preserve">Contract, license, relationship and key-person continuity after ownership changes.</t>
  </si>
  <si>
    <t xml:space="preserve">C05</t>
  </si>
  <si>
    <t xml:space="preserve">Integration is feasible</t>
  </si>
  <si>
    <t xml:space="preserve">Named operating owner, resources and revenue-preservation plan.</t>
  </si>
  <si>
    <t xml:space="preserve">C06</t>
  </si>
  <si>
    <t xml:space="preserve">Stays within strategic guardrails</t>
  </si>
  <si>
    <t xml:space="preserve">Review of exclusions, dependencies and specific walk-away conditions.</t>
  </si>
  <si>
    <t xml:space="preserve">Material change: increment revision, reassess targets and renew approval. Criterion text changes also reopen reviewed screens.</t>
  </si>
  <si>
    <t xml:space="preserve">Routes</t>
  </si>
  <si>
    <t xml:space="preserve">Assumption examples. USD millions and elapsed months from the review date. No automatic route selection.</t>
  </si>
  <si>
    <t xml:space="preserve">Outcome and gap closed</t>
  </si>
  <si>
    <t xml:space="preserve">Cash need (USD m)</t>
  </si>
  <si>
    <t xml:space="preserve">Months to capability</t>
  </si>
  <si>
    <t xml:space="preserve">Dependency and control</t>
  </si>
  <si>
    <t xml:space="preserve">Execution risk / cost of inaction</t>
  </si>
  <si>
    <t xml:space="preserve">Evidence label</t>
  </si>
  <si>
    <t xml:space="preserve">Source / decision reference</t>
  </si>
  <si>
    <t xml:space="preserve">Evidence date</t>
  </si>
  <si>
    <t xml:space="preserve">Judgment and next validation</t>
  </si>
  <si>
    <t xml:space="preserve">Budget / time / evidence</t>
  </si>
  <si>
    <t xml:space="preserve">Build</t>
  </si>
  <si>
    <t xml:space="preserve">Assumption: develop workflow and hire specialists</t>
  </si>
  <si>
    <t xml:space="preserve">Assumption: hiring and product execution remain internal</t>
  </si>
  <si>
    <t xml:space="preserve">Assumption: customer need stays unmet during development</t>
  </si>
  <si>
    <t xml:space="preserve">Assumption</t>
  </si>
  <si>
    <t xml:space="preserve">Fictional planning example</t>
  </si>
  <si>
    <t xml:space="preserve">Validate hiring, delivery milestones and total funding</t>
  </si>
  <si>
    <t xml:space="preserve">Assumption: acquire workflow, team and customer access</t>
  </si>
  <si>
    <t xml:space="preserve">Assumption: contracts and key talent must transfer</t>
  </si>
  <si>
    <t xml:space="preserve">Assumption: integration could disrupt customer retention</t>
  </si>
  <si>
    <t xml:space="preserve">Test ownership, normalized economics and integration cost</t>
  </si>
  <si>
    <t xml:space="preserve">Partner</t>
  </si>
  <si>
    <t xml:space="preserve">Assumption: license adjacent workflow</t>
  </si>
  <si>
    <t xml:space="preserve">Assumption: supplier controls product roadmap and renewal</t>
  </si>
  <si>
    <t xml:space="preserve">Assumption: commercial dependency and data portability</t>
  </si>
  <si>
    <t xml:space="preserve">Test service levels, exit rights and customer ownership</t>
  </si>
  <si>
    <t xml:space="preserve">Do nothing</t>
  </si>
  <si>
    <t xml:space="preserve">Assumption: defer expansion and preserve capital</t>
  </si>
  <si>
    <t xml:space="preserve">Assumption: current operating model remains</t>
  </si>
  <si>
    <t xml:space="preserve">Assumption: unmet need and potential customer loss</t>
  </si>
  <si>
    <t xml:space="preserve">Measure lost demand. Zero months means immediate deferral, not gap closure</t>
  </si>
  <si>
    <t xml:space="preserve">Within entered limits does not mean the route closes the gap or is best. Read the outcome, dependency and opportunity cost.</t>
  </si>
  <si>
    <t xml:space="preserve">Targets</t>
  </si>
  <si>
    <t xml:space="preserve">Assumption examples. Use full-table sorts. Keep IDs stable; enter priorities as unique positive whole numbers.</t>
  </si>
  <si>
    <t xml:space="preserve">Cash need uses the common funding horizon on Mandate. USD millions. See Guide for the cash perimeter.</t>
  </si>
  <si>
    <t xml:space="preserve">Priority</t>
  </si>
  <si>
    <t xml:space="preserve">Seller willingness</t>
  </si>
  <si>
    <t xml:space="preserve">Seller control</t>
  </si>
  <si>
    <t xml:space="preserve">Scarce / imperative basis</t>
  </si>
  <si>
    <t xml:space="preserve">Credible consent path</t>
  </si>
  <si>
    <t xml:space="preserve">Exception approval record</t>
  </si>
  <si>
    <t xml:space="preserve">Fatal veto?</t>
  </si>
  <si>
    <t xml:space="preserve">Judgment</t>
  </si>
  <si>
    <t xml:space="preserve">Pass rationale</t>
  </si>
  <si>
    <t xml:space="preserve">Due date</t>
  </si>
  <si>
    <t xml:space="preserve">Source / evidence reference</t>
  </si>
  <si>
    <t xml:space="preserve">Record status</t>
  </si>
  <si>
    <t xml:space="preserve">Evidence status</t>
  </si>
  <si>
    <t xml:space="preserve">Required fail</t>
  </si>
  <si>
    <t xml:space="preserve">Required open / invalid</t>
  </si>
  <si>
    <t xml:space="preserve">Capital / time</t>
  </si>
  <si>
    <t xml:space="preserve">Control finding</t>
  </si>
  <si>
    <t xml:space="preserve">Review order</t>
  </si>
  <si>
    <t xml:space="preserve">Shortlist rank</t>
  </si>
  <si>
    <t xml:space="preserve">Action timing</t>
  </si>
  <si>
    <t xml:space="preserve">Reviewed revision</t>
  </si>
  <si>
    <t xml:space="preserve">T01</t>
  </si>
  <si>
    <t xml:space="preserve">Assumption: workflow asset A</t>
  </si>
  <si>
    <t xml:space="preserve">Assumption: supplies the missing workflow and specialist team</t>
  </si>
  <si>
    <t xml:space="preserve">Open</t>
  </si>
  <si>
    <t xml:space="preserve">Confirmed</t>
  </si>
  <si>
    <t xml:space="preserve">No</t>
  </si>
  <si>
    <t xml:space="preserve">Investigate</t>
  </si>
  <si>
    <t xml:space="preserve">Validate ownership, customer retention and transferability</t>
  </si>
  <si>
    <t xml:space="preserve">Fictional example. Replace with cap table, seller response and cost/timing analysis</t>
  </si>
  <si>
    <t xml:space="preserve">T02</t>
  </si>
  <si>
    <t xml:space="preserve">Assumption: channel asset B</t>
  </si>
  <si>
    <t xml:space="preserve">Assumption: adds adjacent customers but requires additional product work</t>
  </si>
  <si>
    <t xml:space="preserve">Unknown</t>
  </si>
  <si>
    <t xml:space="preserve">Resolve capital needs and seller willingness</t>
  </si>
  <si>
    <t xml:space="preserve">Fictional example. Capital need includes integration and operating funding</t>
  </si>
  <si>
    <t xml:space="preserve">T03</t>
  </si>
  <si>
    <t xml:space="preserve">Assumption: scarce asset C</t>
  </si>
  <si>
    <t xml:space="preserve">Assumption: scarce capability, with fragmented ownership</t>
  </si>
  <si>
    <t xml:space="preserve">Missing</t>
  </si>
  <si>
    <t xml:space="preserve">Assumption: scarce workflow capability</t>
  </si>
  <si>
    <t xml:space="preserve">Assumption: obtain voting commitments from required holders</t>
  </si>
  <si>
    <t xml:space="preserve">Protect</t>
  </si>
  <si>
    <t xml:space="preserve">Test required votes and credible path before exception review</t>
  </si>
  <si>
    <t xml:space="preserve">Fictional example. No consent or approval has been obtained</t>
  </si>
  <si>
    <t xml:space="preserve">T04</t>
  </si>
  <si>
    <t xml:space="preserve">Assumption: restricted asset D</t>
  </si>
  <si>
    <t xml:space="preserve">Assumption: attractive capability depends on a nontransferable license</t>
  </si>
  <si>
    <t xml:space="preserve">Walk</t>
  </si>
  <si>
    <t xml:space="preserve">Assumption: core license cannot transfer under the proposed acquisition</t>
  </si>
  <si>
    <t xml:space="preserve">Document the veto and retain re-entry conditions</t>
  </si>
  <si>
    <t xml:space="preserve">Fictional example. Validate license terms before relying on the finding</t>
  </si>
  <si>
    <t xml:space="preserve">T05</t>
  </si>
  <si>
    <t xml:space="preserve">T06</t>
  </si>
  <si>
    <t xml:space="preserve">T07</t>
  </si>
  <si>
    <t xml:space="preserve">T08</t>
  </si>
  <si>
    <t xml:space="preserve">T09</t>
  </si>
  <si>
    <t xml:space="preserve">T10</t>
  </si>
  <si>
    <t xml:space="preserve">T11</t>
  </si>
  <si>
    <t xml:space="preserve">T12</t>
  </si>
  <si>
    <t xml:space="preserve">Meets screen means eligible for shortlist review only. Mandate approval, outreach, spending, exclusivity and transaction approval remain separate.</t>
  </si>
  <si>
    <t xml:space="preserve">Screen</t>
  </si>
  <si>
    <t xml:space="preserve">One row per target and criterion. Filter by Target ID. Assumptions and unverified claims never count as Met.</t>
  </si>
  <si>
    <t xml:space="preserve">Keep target and criterion IDs attached when sorting. Preserve one record for each required target–criterion pair.</t>
  </si>
  <si>
    <t xml:space="preserve">Finding</t>
  </si>
  <si>
    <t xml:space="preserve">What the evidence shows</t>
  </si>
  <si>
    <t xml:space="preserve">Next validation</t>
  </si>
  <si>
    <t xml:space="preserve">Target status</t>
  </si>
  <si>
    <t xml:space="preserve">Criterion result</t>
  </si>
  <si>
    <t xml:space="preserve">Reviewed criterion basis</t>
  </si>
  <si>
    <t xml:space="preserve">Current criterion basis</t>
  </si>
  <si>
    <t xml:space="preserve">Meets</t>
  </si>
  <si>
    <t xml:space="preserve">Fictional example. Replace with target-specific source</t>
  </si>
  <si>
    <t xml:space="preserve">Assumption: test closes the capability gap</t>
  </si>
  <si>
    <t xml:space="preserve">Obtain evidence, record the finding and reassess</t>
  </si>
  <si>
    <t xml:space="preserve">Closes the capability gap; Yes; Demonstrated workflow and team capability mapped to the mandate.</t>
  </si>
  <si>
    <t xml:space="preserve">Assumption: test fits market and business perimeter</t>
  </si>
  <si>
    <t xml:space="preserve">Fits market and business perimeter; Yes; Revenue mix, customer segments, geography and business model.</t>
  </si>
  <si>
    <t xml:space="preserve">Assumption: test revenue and earnings support the thesis</t>
  </si>
  <si>
    <t xml:space="preserve">Revenue and earnings support the thesis; Yes; Recurring revenue, retention, concentration and normalized economics.</t>
  </si>
  <si>
    <t xml:space="preserve">Assumption: test capability and revenue transfer</t>
  </si>
  <si>
    <t xml:space="preserve">Capability and revenue transfer; Yes; Contract, license, relationship and key-person continuity after ownership changes.</t>
  </si>
  <si>
    <t xml:space="preserve">Assumption: test integration is feasible</t>
  </si>
  <si>
    <t xml:space="preserve">Integration is feasible; Yes; Named operating owner, resources and revenue-preservation plan.</t>
  </si>
  <si>
    <t xml:space="preserve">Assumption: test stays within strategic guardrails</t>
  </si>
  <si>
    <t xml:space="preserve">Stays within strategic guardrails; Yes; Review of exclusions, dependencies and specific walk-away conditions.</t>
  </si>
  <si>
    <t xml:space="preserve">Fails</t>
  </si>
  <si>
    <t xml:space="preserve">Unverified</t>
  </si>
  <si>
    <t xml:space="preserve">A recorded Fails finding stops shortlist eligibility even before verification. Validate it; do not treat it as a confirmed fact.</t>
  </si>
  <si>
    <t xml:space="preserve">Guide</t>
  </si>
  <si>
    <t xml:space="preserve">Use the workbook to decide what deserves further work. It does not calculate value or approve a transaction.</t>
  </si>
  <si>
    <t xml:space="preserve">Topic</t>
  </si>
  <si>
    <t xml:space="preserve">Method and operating instructions</t>
  </si>
  <si>
    <t xml:space="preserve">Start with the business need</t>
  </si>
  <si>
    <t xml:space="preserve">On Mandate, replace the fictional gap, outcome, perimeter and exclusions. Define why a capability is needed before choosing Buy.</t>
  </si>
  <si>
    <t xml:space="preserve">Compare four routes</t>
  </si>
  <si>
    <t xml:space="preserve">On Routes, compare Build, Buy, Partner and Do nothing. Include execution dependencies and the cost of delay or inaction. Cost/time limits are screens, not an automatic winner.</t>
  </si>
  <si>
    <t xml:space="preserve">Cash funding basis</t>
  </si>
  <si>
    <t xml:space="preserve">USD millions of incremental cash required from buyer plus financing over the common funding horizon in Mandate D32. Include cash consideration, debt repayment, fees, integration and incremental operating investment. Exclude noncash stock / rollover and undrawn facilities. The envelope is a screening limit, not proof of financing.</t>
  </si>
  <si>
    <t xml:space="preserve">Timing basis</t>
  </si>
  <si>
    <t xml:space="preserve">Months run from the fixed review date to usable capability. Do nothing has zero months to the decision to defer; it does not close the capability gap.</t>
  </si>
  <si>
    <t xml:space="preserve">Mandate approval and revision</t>
  </si>
  <si>
    <t xml:space="preserve">After any material mandate change, increment D27, reassess targets and renew approval. Enter the approved revision in D31. Approval recorded requires matching revisions, sponsor, authority, record and valid date. Arbitrary edits do not automatically increment the revision; the user must do this.</t>
  </si>
  <si>
    <t xml:space="preserve">Criteria and reviewed basis</t>
  </si>
  <si>
    <t xml:space="preserve">Six editable criteria have stable IDs, required flags and evidence tests. At least one must be required. Screen compares the reviewed basis in P with current basis Q; changed required criteria reopen. After reassessment copy Q to P as values and record the current revision in O. The workbook uses all six criteria rows. If you need fewer, keep the extra rows filled in and set Required? to No.</t>
  </si>
  <si>
    <t xml:space="preserve">Target records</t>
  </si>
  <si>
    <t xml:space="preserve">Use 12 target slots T01–T12. Replace fictional names and facts. Keep IDs unique and stable across Targets and Screen. Record the reviewed mandate revision in Targets AH after reassessing target-level evidence. If you rename an ID, update every linked screen row.</t>
  </si>
  <si>
    <t xml:space="preserve">User priority</t>
  </si>
  <si>
    <t xml:space="preserve">Enter a unique positive whole number per active target. Lower means earlier review. Priorities do not need to be consecutive. Duplicate, blank, zero, negative or fractional priorities are excluded from the ranked queue and counted as unranked.</t>
  </si>
  <si>
    <t xml:space="preserve">Evidence before eligibility</t>
  </si>
  <si>
    <t xml:space="preserve">Screen holds one row per target and criterion. Meets requires Verified evidence, a source/reference, a dated finding and a current evidence date. Assumption, Unverified, Conflicting, Unknown and missing evidence remain Open.</t>
  </si>
  <si>
    <t xml:space="preserve">Evidence age</t>
  </si>
  <si>
    <t xml:space="preserve">A date after the review date is invalid. Evidence age equal to the entered maximum is allowed; older evidence is stale. Refresh the review date and evidence deliberately. No TODAY() formulas.</t>
  </si>
  <si>
    <t xml:space="preserve">A negative finding</t>
  </si>
  <si>
    <t xml:space="preserve">A required Fails finding holds the target even when the underlying claim is unverified. Confirm or refute it before advancement; the label does not establish that the claim is fact.</t>
  </si>
  <si>
    <t xml:space="preserve">Optional criteria</t>
  </si>
  <si>
    <t xml:space="preserve">A criterion marked No remains in the evidence register as Optional finding. It is excluded from required gate counts. Its risks still need human review.</t>
  </si>
  <si>
    <t xml:space="preserve">Open means evidence of a willingness to consider a transaction, not a commitment to sell. Not now holds the screen. Unknown remains Investigate.</t>
  </si>
  <si>
    <t xml:space="preserve">Identify who can deliver the required vote and assets. Missing control is an early hold. Unknown control requires investigation. The evidence reference on Targets should support the capital/time, willingness, control and veto assessments.</t>
  </si>
  <si>
    <t xml:space="preserve">Consent-path exception</t>
  </si>
  <si>
    <t xml:space="preserve">Missing control can become Conditional consent review only with a scarce or strategically imperative basis, a credible consent path, a documented exception approval and verified current evidence. It stays outside the eligible shortlist until control is confirmed.</t>
  </si>
  <si>
    <t xml:space="preserve">Fatal veto and judgment</t>
  </si>
  <si>
    <t xml:space="preserve">A Yes veto or Walk judgment always returns Walk, regardless of priority or other findings. Record an explicit pass rationale. Investigate, Price and Protect identify how to handle risk; they cannot override a failed hard gate.</t>
  </si>
  <si>
    <t xml:space="preserve">Screen eligibility</t>
  </si>
  <si>
    <t xml:space="preserve">Meets screen requires valid record and priority, defined mandate, capital/time within limits, no recorded required failure or unresolved required pair, verified target evidence, seller Open, no veto, stated confirmed control, and owner/action/due date.</t>
  </si>
  <si>
    <t xml:space="preserve">Rank is not approval</t>
  </si>
  <si>
    <t xml:space="preserve">The review queue includes held and Walk targets so the reasons remain visible. The separate eligible shortlist includes only Meets screen. Both follow your priority, not a weighted score. Mandate approval is shown separately.</t>
  </si>
  <si>
    <t xml:space="preserve">Accountability</t>
  </si>
  <si>
    <t xml:space="preserve">Enter a named owner, a next action and a real due date for each target before shortlist eligibility. An overdue date remains visible on Targets. Completion and outreach are not recorded by this workbook.</t>
  </si>
  <si>
    <t xml:space="preserve">Sort and edit safely</t>
  </si>
  <si>
    <t xml:space="preserve">Use the full Targets or Screen table filter/sort. Keep complete rows together. Evidence joins use IDs, so notes stay with their target. Do not sort a single column, overwrite formula columns or add rows beyond the 12-target / 72-screen capacity without extending and checking formulas.</t>
  </si>
  <si>
    <t xml:space="preserve">Adding a target</t>
  </si>
  <si>
    <t xml:space="preserve">Fill an unused target slot, assign a unique priority and complete its six Screen rows. Reviewed revision and basis (columns O and P) are pre-filled for the current mandate; update them only after the mandate changes. The dashboard updates automatically. A missing required pair stays open; duplicate pairs are invalid.</t>
  </si>
  <si>
    <t xml:space="preserve">Assumption examples</t>
  </si>
  <si>
    <t xml:space="preserve">All names, numbers, dates, motives and findings in the sample are fictional Assumption examples. They are not a transaction recommendation or claims about real businesses. Delete or replace them before real use.</t>
  </si>
  <si>
    <t xml:space="preserve">What this does not assess</t>
  </si>
  <si>
    <t xml:space="preserve">No valuation, financing commitment, debt-service coverage, tax/legal conclusion, formal diligence clearance or transaction approval is produced. Obtain the required advice and approvals for an actual process.</t>
  </si>
  <si>
    <t xml:space="preserve">What comes next</t>
  </si>
  <si>
    <t xml:space="preserve">Use this workbook to set the mandate and the shortlist. Then use the diligence, valuation, synergy and LOI tools on mikeye.com as each decision comes up.</t>
  </si>
  <si>
    <t xml:space="preserve">Publication</t>
  </si>
  <si>
    <t xml:space="preserve">MikeYe.com · Acquisition Mandate &amp; Target Screen · v1.0.1 · https://www.mikeye.com/ma-resources/acquisition-mandate-target-screen</t>
  </si>
</sst>
</file>

<file path=xl/styles.xml><?xml version="1.0" encoding="utf-8"?>
<styleSheet xmlns="http://schemas.openxmlformats.org/spreadsheetml/2006/main">
  <numFmts count="7">
    <numFmt numFmtId="164" formatCode="General"/>
    <numFmt numFmtId="165" formatCode="mm/dd/yy\ "/>
    <numFmt numFmtId="166" formatCode="General"/>
    <numFmt numFmtId="167" formatCode="0.0\ ;\(0.0&quot;) &quot;;&quot;– &quot;"/>
    <numFmt numFmtId="168" formatCode="0.0"/>
    <numFmt numFmtId="169" formatCode="0"/>
    <numFmt numFmtId="170" formatCode="0\ "/>
  </numFmts>
  <fonts count="12">
    <font>
      <sz val="10"/>
      <name val="Arial"/>
      <family val="2"/>
    </font>
    <font>
      <sz val="10"/>
      <name val="Arial"/>
      <family val="0"/>
    </font>
    <font>
      <sz val="10"/>
      <name val="Arial"/>
      <family val="0"/>
    </font>
    <font>
      <sz val="10"/>
      <name val="Arial"/>
      <family val="0"/>
    </font>
    <font>
      <sz val="11"/>
      <name val="Calibri"/>
      <family val="0"/>
      <charset val="1"/>
    </font>
    <font>
      <sz val="10"/>
      <color rgb="FF1A1A18"/>
      <name val="Arial"/>
      <family val="0"/>
      <charset val="1"/>
    </font>
    <font>
      <b val="true"/>
      <sz val="16"/>
      <color rgb="FF1A1A18"/>
      <name val="Arial"/>
      <family val="0"/>
      <charset val="1"/>
    </font>
    <font>
      <i val="true"/>
      <sz val="10"/>
      <color rgb="FF5C5C54"/>
      <name val="Arial"/>
      <family val="0"/>
      <charset val="1"/>
    </font>
    <font>
      <b val="true"/>
      <sz val="10"/>
      <color rgb="FFFFFFFF"/>
      <name val="Arial"/>
      <family val="0"/>
      <charset val="1"/>
    </font>
    <font>
      <sz val="10"/>
      <color rgb="FF0000FF"/>
      <name val="Arial"/>
      <family val="0"/>
      <charset val="1"/>
    </font>
    <font>
      <sz val="10"/>
      <color rgb="FF000000"/>
      <name val="Arial"/>
      <family val="0"/>
      <charset val="1"/>
    </font>
    <font>
      <sz val="10"/>
      <color rgb="FF00804A"/>
      <name val="Arial"/>
      <family val="0"/>
      <charset val="1"/>
    </font>
  </fonts>
  <fills count="4">
    <fill>
      <patternFill patternType="none"/>
    </fill>
    <fill>
      <patternFill patternType="gray125"/>
    </fill>
    <fill>
      <patternFill patternType="solid">
        <fgColor rgb="FF173D34"/>
        <bgColor rgb="FF003366"/>
      </patternFill>
    </fill>
    <fill>
      <patternFill patternType="solid">
        <fgColor rgb="FFFFF3CD"/>
        <bgColor rgb="FFFCE8E6"/>
      </patternFill>
    </fill>
  </fills>
  <borders count="1">
    <border diagonalUp="false" diagonalDown="false">
      <left/>
      <right/>
      <top/>
      <bottom/>
      <diagonal/>
    </border>
  </borders>
  <cellStyleXfs count="21">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xf numFmtId="164" fontId="4" fillId="0" borderId="0" applyFont="true" applyBorder="true" applyAlignment="true" applyProtection="true">
      <alignment horizontal="general" vertical="bottom" textRotation="0" wrapText="false" indent="0" shrinkToFit="false"/>
      <protection locked="true" hidden="false"/>
    </xf>
  </cellStyleXfs>
  <cellXfs count="33">
    <xf numFmtId="164" fontId="0" fillId="0" borderId="0" xfId="0" applyFont="false" applyBorder="false" applyAlignment="false" applyProtection="false">
      <alignment horizontal="general" vertical="bottom" textRotation="0" wrapText="false" indent="0" shrinkToFit="false"/>
      <protection locked="true" hidden="false"/>
    </xf>
    <xf numFmtId="164" fontId="5" fillId="0" borderId="0" xfId="20" applyFont="true" applyBorder="false" applyAlignment="false" applyProtection="false">
      <alignment horizontal="general" vertical="bottom" textRotation="0" wrapText="false" indent="0" shrinkToFit="false"/>
      <protection locked="true" hidden="false"/>
    </xf>
    <xf numFmtId="164" fontId="5" fillId="0" borderId="0" xfId="20" applyFont="true" applyBorder="false" applyAlignment="true" applyProtection="false">
      <alignment horizontal="general" vertical="center" textRotation="0" wrapText="false" indent="0" shrinkToFit="false"/>
      <protection locked="true" hidden="false"/>
    </xf>
    <xf numFmtId="164" fontId="6" fillId="0" borderId="0" xfId="20" applyFont="true" applyBorder="false" applyAlignment="true" applyProtection="false">
      <alignment horizontal="general" vertical="center" textRotation="0" wrapText="false" indent="0" shrinkToFit="false"/>
      <protection locked="true" hidden="false"/>
    </xf>
    <xf numFmtId="164" fontId="7" fillId="0" borderId="0" xfId="20" applyFont="true" applyBorder="false" applyAlignment="true" applyProtection="false">
      <alignment horizontal="general" vertical="center" textRotation="0" wrapText="false" indent="0" shrinkToFit="false"/>
      <protection locked="true" hidden="false"/>
    </xf>
    <xf numFmtId="165" fontId="5" fillId="0" borderId="0" xfId="20" applyFont="true" applyBorder="false" applyAlignment="true" applyProtection="false">
      <alignment horizontal="left" vertical="center" textRotation="0" wrapText="false" indent="0" shrinkToFit="false"/>
      <protection locked="true" hidden="false"/>
    </xf>
    <xf numFmtId="164" fontId="8" fillId="2" borderId="0" xfId="20" applyFont="true" applyBorder="false" applyAlignment="true" applyProtection="false">
      <alignment horizontal="center" vertical="center" textRotation="0" wrapText="true" indent="0" shrinkToFit="false"/>
      <protection locked="true" hidden="false"/>
    </xf>
    <xf numFmtId="166" fontId="5" fillId="0" borderId="0" xfId="20" applyFont="true" applyBorder="false" applyAlignment="true" applyProtection="false">
      <alignment horizontal="center" vertical="center" textRotation="0" wrapText="true" indent="0" shrinkToFit="false"/>
      <protection locked="true" hidden="false"/>
    </xf>
    <xf numFmtId="164" fontId="5" fillId="0" borderId="0" xfId="20" applyFont="true" applyBorder="false" applyAlignment="true" applyProtection="false">
      <alignment horizontal="general" vertical="center" textRotation="0" wrapText="true" indent="0" shrinkToFit="false"/>
      <protection locked="true" hidden="false"/>
    </xf>
    <xf numFmtId="164" fontId="5" fillId="0" borderId="0" xfId="20" applyFont="true" applyBorder="false" applyAlignment="true" applyProtection="false">
      <alignment horizontal="center" vertical="center" textRotation="0" wrapText="false" indent="0" shrinkToFit="false"/>
      <protection locked="true" hidden="false"/>
    </xf>
    <xf numFmtId="166" fontId="5" fillId="0" borderId="0" xfId="20" applyFont="true" applyBorder="false" applyAlignment="true" applyProtection="false">
      <alignment horizontal="left" vertical="center" textRotation="0" wrapText="false" indent="0" shrinkToFit="false"/>
      <protection locked="true" hidden="false"/>
    </xf>
    <xf numFmtId="164" fontId="8" fillId="2" borderId="0" xfId="20" applyFont="true" applyBorder="false" applyAlignment="true" applyProtection="false">
      <alignment horizontal="left" vertical="center" textRotation="0" wrapText="false" indent="0" shrinkToFit="false"/>
      <protection locked="true" hidden="false"/>
    </xf>
    <xf numFmtId="164" fontId="8" fillId="2" borderId="0" xfId="20" applyFont="true" applyBorder="false" applyAlignment="true" applyProtection="false">
      <alignment horizontal="general" vertical="center" textRotation="0" wrapText="false" indent="0" shrinkToFit="false"/>
      <protection locked="true" hidden="false"/>
    </xf>
    <xf numFmtId="167" fontId="5" fillId="0" borderId="0" xfId="20" applyFont="true" applyBorder="false" applyAlignment="true" applyProtection="false">
      <alignment horizontal="general" vertical="center" textRotation="0" wrapText="true" indent="0" shrinkToFit="false"/>
      <protection locked="true" hidden="false"/>
    </xf>
    <xf numFmtId="164" fontId="5" fillId="3" borderId="0" xfId="20" applyFont="true" applyBorder="false" applyAlignment="true" applyProtection="false">
      <alignment horizontal="general" vertical="center" textRotation="0" wrapText="true" indent="0" shrinkToFit="false"/>
      <protection locked="true" hidden="false"/>
    </xf>
    <xf numFmtId="167" fontId="9" fillId="3" borderId="0" xfId="20" applyFont="true" applyBorder="false" applyAlignment="true" applyProtection="false">
      <alignment horizontal="general" vertical="center" textRotation="0" wrapText="true" indent="0" shrinkToFit="false"/>
      <protection locked="true" hidden="false"/>
    </xf>
    <xf numFmtId="168" fontId="9" fillId="3" borderId="0" xfId="20" applyFont="true" applyBorder="false" applyAlignment="true" applyProtection="false">
      <alignment horizontal="general" vertical="center" textRotation="0" wrapText="true" indent="0" shrinkToFit="false"/>
      <protection locked="true" hidden="false"/>
    </xf>
    <xf numFmtId="165" fontId="5" fillId="3" borderId="0" xfId="20" applyFont="true" applyBorder="false" applyAlignment="true" applyProtection="false">
      <alignment horizontal="general" vertical="center" textRotation="0" wrapText="true" indent="0" shrinkToFit="false"/>
      <protection locked="true" hidden="false"/>
    </xf>
    <xf numFmtId="169" fontId="9" fillId="3" borderId="0" xfId="20" applyFont="true" applyBorder="false" applyAlignment="true" applyProtection="false">
      <alignment horizontal="general" vertical="center" textRotation="0" wrapText="true" indent="0" shrinkToFit="false"/>
      <protection locked="true" hidden="false"/>
    </xf>
    <xf numFmtId="164" fontId="9" fillId="3" borderId="0" xfId="20" applyFont="true" applyBorder="false" applyAlignment="true" applyProtection="false">
      <alignment horizontal="general" vertical="center" textRotation="0" wrapText="false" indent="0" shrinkToFit="false"/>
      <protection locked="true" hidden="false"/>
    </xf>
    <xf numFmtId="164" fontId="10" fillId="0" borderId="0" xfId="20" applyFont="true" applyBorder="false" applyAlignment="true" applyProtection="false">
      <alignment horizontal="general" vertical="center" textRotation="0" wrapText="false" indent="0" shrinkToFit="false"/>
      <protection locked="true" hidden="false"/>
    </xf>
    <xf numFmtId="166" fontId="10" fillId="0" borderId="0" xfId="20" applyFont="true" applyBorder="false" applyAlignment="true" applyProtection="false">
      <alignment horizontal="general" vertical="center" textRotation="0" wrapText="false" indent="0" shrinkToFit="false"/>
      <protection locked="true" hidden="false"/>
    </xf>
    <xf numFmtId="164" fontId="5" fillId="3" borderId="0" xfId="20" applyFont="true" applyBorder="false" applyAlignment="true" applyProtection="false">
      <alignment horizontal="general" vertical="center" textRotation="0" wrapText="false" indent="0" shrinkToFit="false"/>
      <protection locked="true" hidden="false"/>
    </xf>
    <xf numFmtId="164" fontId="9" fillId="3" borderId="0" xfId="20" applyFont="true" applyBorder="false" applyAlignment="true" applyProtection="false">
      <alignment horizontal="general" vertical="center" textRotation="0" wrapText="true" indent="0" shrinkToFit="false"/>
      <protection locked="true" hidden="false"/>
    </xf>
    <xf numFmtId="164" fontId="10" fillId="0" borderId="0" xfId="20" applyFont="true" applyBorder="false" applyAlignment="true" applyProtection="false">
      <alignment horizontal="general" vertical="center" textRotation="0" wrapText="true" indent="0" shrinkToFit="false"/>
      <protection locked="true" hidden="false"/>
    </xf>
    <xf numFmtId="164" fontId="11" fillId="0" borderId="0" xfId="20" applyFont="true" applyBorder="false" applyAlignment="true" applyProtection="false">
      <alignment horizontal="general" vertical="center" textRotation="0" wrapText="true" indent="0" shrinkToFit="false"/>
      <protection locked="true" hidden="false"/>
    </xf>
    <xf numFmtId="169" fontId="9" fillId="3" borderId="0" xfId="20" applyFont="true" applyBorder="false" applyAlignment="true" applyProtection="false">
      <alignment horizontal="center" vertical="center" textRotation="0" wrapText="true" indent="0" shrinkToFit="false"/>
      <protection locked="true" hidden="false"/>
    </xf>
    <xf numFmtId="167" fontId="5" fillId="3" borderId="0" xfId="20" applyFont="true" applyBorder="false" applyAlignment="true" applyProtection="false">
      <alignment horizontal="general" vertical="center" textRotation="0" wrapText="true" indent="0" shrinkToFit="false"/>
      <protection locked="true" hidden="false"/>
    </xf>
    <xf numFmtId="170" fontId="11" fillId="0" borderId="0" xfId="20" applyFont="true" applyBorder="false" applyAlignment="true" applyProtection="false">
      <alignment horizontal="general" vertical="center" textRotation="0" wrapText="true" indent="0" shrinkToFit="false"/>
      <protection locked="true" hidden="false"/>
    </xf>
    <xf numFmtId="166" fontId="10" fillId="0" borderId="0" xfId="20" applyFont="true" applyBorder="false" applyAlignment="true" applyProtection="false">
      <alignment horizontal="center" vertical="center" textRotation="0" wrapText="true" indent="0" shrinkToFit="false"/>
      <protection locked="true" hidden="false"/>
    </xf>
    <xf numFmtId="164" fontId="11" fillId="0" borderId="0" xfId="20" applyFont="true" applyBorder="false" applyAlignment="true" applyProtection="false">
      <alignment horizontal="center" vertical="center" textRotation="0" wrapText="true" indent="0" shrinkToFit="false"/>
      <protection locked="true" hidden="false"/>
    </xf>
    <xf numFmtId="164" fontId="9" fillId="3" borderId="0" xfId="20" applyFont="true" applyBorder="false" applyAlignment="true" applyProtection="false">
      <alignment horizontal="center" vertical="center" textRotation="0" wrapText="false" indent="0" shrinkToFit="false"/>
      <protection locked="true" hidden="false"/>
    </xf>
    <xf numFmtId="164" fontId="9" fillId="3" borderId="0" xfId="20" applyFont="true" applyBorder="false" applyAlignment="true" applyProtection="false">
      <alignment horizontal="center" vertical="center" textRotation="0" wrapText="true" indent="0" shrinkToFit="false"/>
      <protection locked="true" hidden="false"/>
    </xf>
  </cellXfs>
  <cellStyles count="7">
    <cellStyle name="Normal" xfId="0" builtinId="0"/>
    <cellStyle name="Comma" xfId="15" builtinId="3"/>
    <cellStyle name="Comma [0]" xfId="16" builtinId="6"/>
    <cellStyle name="Currency" xfId="17" builtinId="4"/>
    <cellStyle name="Currency [0]" xfId="18" builtinId="7"/>
    <cellStyle name="Percent" xfId="19" builtinId="5"/>
    <cellStyle name="Normal" xfId="20"/>
  </cellStyles>
  <dxfs count="11">
    <dxf>
      <font>
        <b val="1"/>
        <color rgb="FFA61C17"/>
      </font>
      <fill>
        <patternFill>
          <bgColor rgb="FFFCE8E6"/>
        </patternFill>
      </fill>
    </dxf>
    <dxf>
      <fill>
        <patternFill patternType="solid">
          <fgColor rgb="FF173D34"/>
          <bgColor rgb="FF000000"/>
        </patternFill>
      </fill>
    </dxf>
    <dxf>
      <fill>
        <patternFill patternType="solid">
          <fgColor rgb="FFFFF3CD"/>
          <bgColor rgb="FF000000"/>
        </patternFill>
      </fill>
    </dxf>
    <dxf>
      <fill>
        <patternFill patternType="solid">
          <fgColor rgb="FF1A1A18"/>
          <bgColor rgb="FF000000"/>
        </patternFill>
      </fill>
    </dxf>
    <dxf>
      <fill>
        <patternFill patternType="solid">
          <fgColor rgb="FFFFFFFF"/>
          <bgColor rgb="FF000000"/>
        </patternFill>
      </fill>
    </dxf>
    <dxf>
      <fill>
        <patternFill patternType="solid">
          <fgColor rgb="FF0000FF"/>
          <bgColor rgb="FF000000"/>
        </patternFill>
      </fill>
    </dxf>
    <dxf>
      <fill>
        <patternFill patternType="solid">
          <bgColor rgb="FF000000"/>
        </patternFill>
      </fill>
    </dxf>
    <dxf>
      <fill>
        <patternFill patternType="solid">
          <fgColor rgb="FF000000"/>
          <bgColor rgb="FF000000"/>
        </patternFill>
      </fill>
    </dxf>
    <dxf>
      <fill>
        <patternFill patternType="solid">
          <fgColor rgb="FFFCE8E6"/>
          <bgColor rgb="FF000000"/>
        </patternFill>
      </fill>
    </dxf>
    <dxf>
      <fill>
        <patternFill patternType="solid">
          <fgColor rgb="FF00804A"/>
          <bgColor rgb="FF000000"/>
        </patternFill>
      </fill>
    </dxf>
    <dxf>
      <fill>
        <patternFill patternType="solid">
          <fgColor rgb="FFA61C17"/>
          <bgColor rgb="FF000000"/>
        </patternFill>
      </fill>
    </dxf>
  </dxfs>
  <colors>
    <indexedColors>
      <rgbColor rgb="FF000000"/>
      <rgbColor rgb="FFFFFFFF"/>
      <rgbColor rgb="FFFF0000"/>
      <rgbColor rgb="FF00FF00"/>
      <rgbColor rgb="FF0000FF"/>
      <rgbColor rgb="FFFFFF00"/>
      <rgbColor rgb="FFFF00FF"/>
      <rgbColor rgb="FF00FFFF"/>
      <rgbColor rgb="FF800000"/>
      <rgbColor rgb="FF008000"/>
      <rgbColor rgb="FF000080"/>
      <rgbColor rgb="FF79602E"/>
      <rgbColor rgb="FF800080"/>
      <rgbColor rgb="FF00804A"/>
      <rgbColor rgb="FFCEC9BC"/>
      <rgbColor rgb="FF808080"/>
      <rgbColor rgb="FF9999FF"/>
      <rgbColor rgb="FF993366"/>
      <rgbColor rgb="FFFFF3CD"/>
      <rgbColor rgb="FFCCFFFF"/>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CCFFFF"/>
      <rgbColor rgb="FFCCFFCC"/>
      <rgbColor rgb="FFFCE8E6"/>
      <rgbColor rgb="FF99CCFF"/>
      <rgbColor rgb="FFFF99CC"/>
      <rgbColor rgb="FFCC99FF"/>
      <rgbColor rgb="FFFFCC99"/>
      <rgbColor rgb="FF3366FF"/>
      <rgbColor rgb="FF33CCCC"/>
      <rgbColor rgb="FF99CC00"/>
      <rgbColor rgb="FFFFCC00"/>
      <rgbColor rgb="FFFF9900"/>
      <rgbColor rgb="FFFF6600"/>
      <rgbColor rgb="FF5C5C54"/>
      <rgbColor rgb="FF969696"/>
      <rgbColor rgb="FF003366"/>
      <rgbColor rgb="FF339966"/>
      <rgbColor rgb="FF003300"/>
      <rgbColor rgb="FF1A1A18"/>
      <rgbColor rgb="FFA61C17"/>
      <rgbColor rgb="FF993366"/>
      <rgbColor rgb="FF333399"/>
      <rgbColor rgb="FF173D34"/>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worksheet" Target="worksheets/sheet5.xml"/><Relationship Id="rId8" Type="http://schemas.openxmlformats.org/officeDocument/2006/relationships/worksheet" Target="worksheets/sheet6.xml"/><Relationship Id="rId9" Type="http://schemas.openxmlformats.org/officeDocument/2006/relationships/sharedStrings" Target="sharedStrings.xml"/>
</Relationships>
</file>

<file path=xl/tables/table1.xml><?xml version="1.0" encoding="utf-8"?>
<table xmlns="http://schemas.openxmlformats.org/spreadsheetml/2006/main" id="1" name="MandateEvidence" displayName="MandateEvidence" ref="C6:Q78" headerRowCount="1" totalsRowCount="0" totalsRowShown="0">
  <autoFilter ref="C6:Q78"/>
  <tableColumns count="15">
    <tableColumn id="1" name="Target ID"/>
    <tableColumn id="2" name="Criterion ID"/>
    <tableColumn id="3" name="Finding"/>
    <tableColumn id="4" name="Evidence label"/>
    <tableColumn id="5" name="Source / evidence reference"/>
    <tableColumn id="6" name="Evidence date"/>
    <tableColumn id="7" name="What the evidence shows"/>
    <tableColumn id="8" name="Next validation"/>
    <tableColumn id="9" name="Target status"/>
    <tableColumn id="10" name="Required?"/>
    <tableColumn id="11" name="Evidence status"/>
    <tableColumn id="12" name="Criterion result"/>
    <tableColumn id="13" name="Reviewed revision"/>
    <tableColumn id="14" name="Reviewed criterion basis"/>
    <tableColumn id="15" name="Current criterion basis"/>
  </tableColumns>
</table>
</file>

<file path=xl/tables/table2.xml><?xml version="1.0" encoding="utf-8"?>
<table xmlns="http://schemas.openxmlformats.org/spreadsheetml/2006/main" id="2" name="MandateTargets" displayName="MandateTargets" ref="C6:AH18" headerRowCount="1" totalsRowCount="0" totalsRowShown="0">
  <autoFilter ref="C6:AH18"/>
  <tableColumns count="32">
    <tableColumn id="1" name="Target ID"/>
    <tableColumn id="2" name="Target / asset"/>
    <tableColumn id="3" name="Priority"/>
    <tableColumn id="4" name="Fit rationale"/>
    <tableColumn id="5" name="Cash need (USD m)"/>
    <tableColumn id="6" name="Months to capability"/>
    <tableColumn id="7" name="Seller willingness"/>
    <tableColumn id="8" name="Seller control"/>
    <tableColumn id="9" name="Scarce / imperative basis"/>
    <tableColumn id="10" name="Credible consent path"/>
    <tableColumn id="11" name="Exception approval record"/>
    <tableColumn id="12" name="Fatal veto?"/>
    <tableColumn id="13" name="Judgment"/>
    <tableColumn id="14" name="Pass rationale"/>
    <tableColumn id="15" name="Named owner"/>
    <tableColumn id="16" name="Next action"/>
    <tableColumn id="17" name="Due date"/>
    <tableColumn id="18" name="Evidence label"/>
    <tableColumn id="19" name="Source / evidence reference"/>
    <tableColumn id="20" name="Evidence date"/>
    <tableColumn id="21" name="Record status"/>
    <tableColumn id="22" name="Evidence status"/>
    <tableColumn id="23" name="Required met"/>
    <tableColumn id="24" name="Required fail"/>
    <tableColumn id="25" name="Required open / invalid"/>
    <tableColumn id="26" name="Capital / time"/>
    <tableColumn id="27" name="Control finding"/>
    <tableColumn id="28" name="Screen result"/>
    <tableColumn id="29" name="Review order"/>
    <tableColumn id="30" name="Shortlist rank"/>
    <tableColumn id="31" name="Action timing"/>
    <tableColumn id="32" name="Reviewed revision"/>
  </tableColumns>
</table>
</file>

<file path=xl/theme/theme1.xml><?xml version="1.0" encoding="utf-8"?>
<a:theme xmlns:a="http://schemas.openxmlformats.org/drawingml/2006/main" xmlns:r="http://schemas.openxmlformats.org/officeDocument/2006/relationships" name="ChatGPT">
  <a:themeElements>
    <a:clrScheme name="ChatGPT">
      <a:dk1>
        <a:srgbClr val="000000"/>
      </a:dk1>
      <a:lt1>
        <a:srgbClr val="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pitchFamily="0" charset="1"/>
        <a:ea typeface="Calibri Light" pitchFamily="0" charset="1"/>
        <a:cs typeface="Calibri Light" pitchFamily="0" charset="1"/>
      </a:majorFont>
      <a:minorFont>
        <a:latin typeface="Calibri" pitchFamily="0" charset="1"/>
        <a:ea typeface="Calibri" pitchFamily="0" charset="1"/>
        <a:cs typeface="Calibri" pitchFamily="0" charset="1"/>
      </a:minorFont>
    </a:fontScheme>
    <a:fmtScheme>
      <a:fillStyleLst>
        <a:solidFill>
          <a:schemeClr val="phClr"/>
        </a:solidFill>
        <a:gradFill>
          <a:gsLst>
            <a:gs pos="0">
              <a:schemeClr val="phClr">
                <a:tint val="67000"/>
                <a:lumMod val="110000"/>
              </a:schemeClr>
            </a:gs>
            <a:gs pos="50000">
              <a:schemeClr val="phClr">
                <a:tint val="73000"/>
                <a:lumMod val="105000"/>
              </a:schemeClr>
            </a:gs>
            <a:gs pos="100000">
              <a:schemeClr val="phClr">
                <a:tint val="81000"/>
                <a:lumMod val="105000"/>
              </a:schemeClr>
            </a:gs>
          </a:gsLst>
          <a:lin ang="5400000" scaled="0"/>
          <a:tileRect l="0" t="0" r="0" b="0"/>
        </a:gradFill>
        <a:gradFill>
          <a:gsLst>
            <a:gs pos="0">
              <a:schemeClr val="phClr">
                <a:tint val="94000"/>
                <a:lumMod val="102000"/>
              </a:schemeClr>
            </a:gs>
            <a:gs pos="50000">
              <a:schemeClr val="phClr">
                <a:shade val="100000"/>
                <a:lumMod val="100000"/>
              </a:schemeClr>
            </a:gs>
            <a:gs pos="100000">
              <a:schemeClr val="phClr">
                <a:shade val="78000"/>
                <a:lumMod val="99000"/>
              </a:schemeClr>
            </a:gs>
          </a:gsLst>
          <a:lin ang="5400000" scaled="0"/>
          <a:tileRect l="0" t="0" r="0" b="0"/>
        </a:gradFill>
      </a:fillStyleLst>
      <a:lnStyleLst>
        <a:ln w="12700">
          <a:prstDash val="solid"/>
        </a:ln>
        <a:ln w="19050">
          <a:prstDash val="solid"/>
        </a:ln>
        <a:ln w="25400">
          <a:prstDash val="solid"/>
        </a:ln>
      </a:lnStyleLst>
      <a:effectStyleLst>
        <a:effectStyle>
          <a:effectLst/>
        </a:effectStyle>
        <a:effectStyle>
          <a:effectLst/>
        </a:effectStyle>
        <a:effectStyle>
          <a:effectLst/>
        </a:effectStyle>
      </a:effectStyleLst>
      <a:bgFillStyleLst>
        <a:solidFill>
          <a:schemeClr val="phClr"/>
        </a:solidFill>
        <a:solidFill>
          <a:schemeClr val="phClr">
            <a:tint val="95000"/>
          </a:schemeClr>
        </a:solidFill>
        <a:gradFill>
          <a:gsLst>
            <a:gs pos="0">
              <a:schemeClr val="phClr">
                <a:tint val="93000"/>
                <a:shade val="98000"/>
                <a:lumMod val="102000"/>
              </a:schemeClr>
            </a:gs>
            <a:gs pos="50000">
              <a:schemeClr val="phClr">
                <a:tint val="98000"/>
                <a:shade val="90000"/>
                <a:lumMod val="103000"/>
              </a:schemeClr>
            </a:gs>
            <a:gs pos="100000">
              <a:schemeClr val="phClr">
                <a:shade val="63000"/>
              </a:schemeClr>
            </a:gs>
          </a:gsLst>
          <a:lin ang="5400000" scaled="0"/>
          <a:tileRect l="0" t="0" r="0" b="0"/>
        </a:gradFill>
      </a:bgFillStyleLst>
    </a:fmtScheme>
  </a:themeElements>
</a:theme>
</file>

<file path=xl/worksheets/_rels/sheet4.xml.rels><?xml version="1.0" encoding="UTF-8"?>
<Relationships xmlns="http://schemas.openxmlformats.org/package/2006/relationships"><Relationship Id="rId1" Type="http://schemas.openxmlformats.org/officeDocument/2006/relationships/table" Target="../tables/table2.xml"/>
</Relationships>
</file>

<file path=xl/worksheets/_rels/sheet5.xml.rels><?xml version="1.0" encoding="UTF-8"?>
<Relationships xmlns="http://schemas.openxmlformats.org/package/2006/relationships"><Relationship Id="rId1" Type="http://schemas.openxmlformats.org/officeDocument/2006/relationships/table" Target="../tables/table1.x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173D34"/>
    <pageSetUpPr fitToPage="false"/>
  </sheetPr>
  <dimension ref="A1:AH86"/>
  <sheetViews>
    <sheetView showFormulas="false" showGridLines="false" showRowColHeaders="true" showZeros="true" rightToLeft="false" tabSelected="true" showOutlineSymbols="true" defaultGridColor="true" view="normal" topLeftCell="A1" colorId="64" zoomScale="100" zoomScaleNormal="100" zoomScalePageLayoutView="100" workbookViewId="0">
      <pane xSplit="0" ySplit="4" topLeftCell="A5" activePane="bottomLeft" state="frozen"/>
      <selection pane="topLeft" activeCell="A1" activeCellId="0" sqref="A1"/>
      <selection pane="bottomLeft" activeCell="A1" activeCellId="0" sqref="A1"/>
    </sheetView>
  </sheetViews>
  <sheetFormatPr defaultColWidth="8.6796875" defaultRowHeight="15" zeroHeight="false" outlineLevelRow="0" outlineLevelCol="0"/>
  <cols>
    <col collapsed="false" customWidth="true" hidden="false" outlineLevel="0" max="2" min="1" style="0" width="2.5"/>
    <col collapsed="false" customWidth="true" hidden="false" outlineLevel="0" max="3" min="3" style="0" width="11"/>
    <col collapsed="false" customWidth="true" hidden="false" outlineLevel="0" max="4" min="4" style="0" width="13"/>
    <col collapsed="false" customWidth="true" hidden="false" outlineLevel="0" max="5" min="5" style="0" width="28"/>
    <col collapsed="false" customWidth="true" hidden="false" outlineLevel="0" max="6" min="6" style="0" width="29"/>
    <col collapsed="false" customWidth="true" hidden="false" outlineLevel="0" max="7" min="7" style="0" width="18"/>
    <col collapsed="false" customWidth="true" hidden="false" outlineLevel="0" max="8" min="8" style="0" width="25"/>
    <col collapsed="false" customWidth="true" hidden="false" outlineLevel="0" max="9" min="9" style="0" width="44"/>
    <col collapsed="false" customWidth="true" hidden="false" outlineLevel="0" max="34" min="10" style="0" width="18"/>
  </cols>
  <sheetData>
    <row r="1" customFormat="false" ht="24" hidden="false" customHeight="true" outlineLevel="0" collapsed="false">
      <c r="A1" s="1"/>
      <c r="B1" s="1"/>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row>
    <row r="2" customFormat="false" ht="24" hidden="false" customHeight="true" outlineLevel="0" collapsed="false">
      <c r="A2" s="1"/>
      <c r="B2" s="1"/>
      <c r="C2" s="3" t="s">
        <v>0</v>
      </c>
      <c r="D2" s="2"/>
      <c r="E2" s="2"/>
      <c r="F2" s="2"/>
      <c r="G2" s="2"/>
      <c r="H2" s="2"/>
      <c r="I2" s="2"/>
      <c r="J2" s="2"/>
      <c r="K2" s="2"/>
      <c r="L2" s="2"/>
      <c r="M2" s="2"/>
      <c r="N2" s="2"/>
      <c r="O2" s="2"/>
      <c r="P2" s="2"/>
      <c r="Q2" s="2"/>
      <c r="R2" s="2"/>
      <c r="S2" s="2"/>
      <c r="T2" s="2"/>
      <c r="U2" s="2"/>
      <c r="V2" s="2"/>
      <c r="W2" s="2"/>
      <c r="X2" s="2"/>
      <c r="Y2" s="2"/>
      <c r="Z2" s="2"/>
      <c r="AA2" s="2"/>
      <c r="AB2" s="2"/>
      <c r="AC2" s="2"/>
      <c r="AD2" s="2"/>
      <c r="AE2" s="2"/>
      <c r="AF2" s="2"/>
      <c r="AG2" s="2"/>
      <c r="AH2" s="2"/>
    </row>
    <row r="3" customFormat="false" ht="24" hidden="false" customHeight="true" outlineLevel="0" collapsed="false">
      <c r="A3" s="1"/>
      <c r="B3" s="1"/>
      <c r="C3" s="4" t="s">
        <v>1</v>
      </c>
      <c r="D3" s="2"/>
      <c r="E3" s="2"/>
      <c r="F3" s="2"/>
      <c r="G3" s="2"/>
      <c r="H3" s="2"/>
      <c r="I3" s="2"/>
      <c r="J3" s="2"/>
      <c r="K3" s="2"/>
      <c r="L3" s="2"/>
      <c r="M3" s="2"/>
      <c r="N3" s="2"/>
      <c r="O3" s="2"/>
      <c r="P3" s="2"/>
      <c r="Q3" s="2"/>
      <c r="R3" s="2"/>
      <c r="S3" s="2"/>
      <c r="T3" s="2"/>
      <c r="U3" s="2"/>
      <c r="V3" s="2"/>
      <c r="W3" s="2"/>
      <c r="X3" s="2"/>
      <c r="Y3" s="2"/>
      <c r="Z3" s="2"/>
      <c r="AA3" s="2"/>
      <c r="AB3" s="2"/>
      <c r="AC3" s="2"/>
      <c r="AD3" s="2"/>
      <c r="AE3" s="2"/>
      <c r="AF3" s="2"/>
      <c r="AG3" s="2"/>
      <c r="AH3" s="2"/>
    </row>
    <row r="4" customFormat="false" ht="24" hidden="false" customHeight="true" outlineLevel="0" collapsed="false">
      <c r="A4" s="1"/>
      <c r="B4" s="1"/>
      <c r="C4" s="2"/>
      <c r="D4" s="2"/>
      <c r="E4" s="2"/>
      <c r="F4" s="2"/>
      <c r="G4" s="2"/>
      <c r="H4" s="2"/>
      <c r="I4" s="2"/>
      <c r="J4" s="2"/>
      <c r="K4" s="2"/>
      <c r="L4" s="2"/>
      <c r="M4" s="2"/>
      <c r="N4" s="2"/>
      <c r="O4" s="2"/>
      <c r="P4" s="2"/>
      <c r="Q4" s="2"/>
      <c r="R4" s="2"/>
      <c r="S4" s="2"/>
      <c r="T4" s="2"/>
      <c r="U4" s="2"/>
      <c r="V4" s="2"/>
      <c r="W4" s="2"/>
      <c r="X4" s="2"/>
      <c r="Y4" s="2"/>
      <c r="Z4" s="2"/>
      <c r="AA4" s="2"/>
      <c r="AB4" s="2"/>
      <c r="AC4" s="2"/>
      <c r="AD4" s="2"/>
      <c r="AE4" s="2"/>
      <c r="AF4" s="2"/>
      <c r="AG4" s="2"/>
      <c r="AH4" s="2"/>
    </row>
    <row r="5" customFormat="false" ht="24" hidden="false" customHeight="true" outlineLevel="0" collapsed="false">
      <c r="A5" s="1"/>
      <c r="B5" s="1"/>
      <c r="C5" s="2" t="s">
        <v>2</v>
      </c>
      <c r="D5" s="2"/>
      <c r="E5" s="2" t="str">
        <f aca="false">Mandate!D7</f>
        <v>Assumption: capability expansion</v>
      </c>
      <c r="F5" s="2"/>
      <c r="G5" s="2"/>
      <c r="H5" s="2"/>
      <c r="I5" s="2"/>
      <c r="J5" s="2"/>
      <c r="K5" s="2"/>
      <c r="L5" s="2"/>
      <c r="M5" s="2"/>
      <c r="N5" s="2"/>
      <c r="O5" s="2"/>
      <c r="P5" s="2"/>
      <c r="Q5" s="2"/>
      <c r="R5" s="2"/>
      <c r="S5" s="2"/>
      <c r="T5" s="2"/>
      <c r="U5" s="2"/>
      <c r="V5" s="2"/>
      <c r="W5" s="2"/>
      <c r="X5" s="2"/>
      <c r="Y5" s="2"/>
      <c r="Z5" s="2"/>
      <c r="AA5" s="2"/>
      <c r="AB5" s="2"/>
      <c r="AC5" s="2"/>
      <c r="AD5" s="2"/>
      <c r="AE5" s="2"/>
      <c r="AF5" s="2"/>
      <c r="AG5" s="2"/>
      <c r="AH5" s="2"/>
    </row>
    <row r="6" customFormat="false" ht="24" hidden="false" customHeight="true" outlineLevel="0" collapsed="false">
      <c r="A6" s="1"/>
      <c r="B6" s="1"/>
      <c r="C6" s="2" t="s">
        <v>3</v>
      </c>
      <c r="D6" s="2"/>
      <c r="E6" s="2" t="str">
        <f aca="false">Mandate!D24</f>
        <v>Buy</v>
      </c>
      <c r="F6" s="2" t="s">
        <v>4</v>
      </c>
      <c r="G6" s="2"/>
      <c r="H6" s="2" t="str">
        <f aca="false">Mandate!D29</f>
        <v>Draft</v>
      </c>
      <c r="I6" s="2"/>
      <c r="J6" s="2"/>
      <c r="K6" s="2"/>
      <c r="L6" s="2"/>
      <c r="M6" s="2"/>
      <c r="N6" s="2"/>
      <c r="O6" s="2"/>
      <c r="P6" s="2"/>
      <c r="Q6" s="2"/>
      <c r="R6" s="2"/>
      <c r="S6" s="2"/>
      <c r="T6" s="2"/>
      <c r="U6" s="2"/>
      <c r="V6" s="2"/>
      <c r="W6" s="2"/>
      <c r="X6" s="2"/>
      <c r="Y6" s="2"/>
      <c r="Z6" s="2"/>
      <c r="AA6" s="2"/>
      <c r="AB6" s="2"/>
      <c r="AC6" s="2"/>
      <c r="AD6" s="2"/>
      <c r="AE6" s="2"/>
      <c r="AF6" s="2"/>
      <c r="AG6" s="2"/>
      <c r="AH6" s="2"/>
    </row>
    <row r="7" customFormat="false" ht="24" hidden="false" customHeight="true" outlineLevel="0" collapsed="false">
      <c r="A7" s="1"/>
      <c r="B7" s="1"/>
      <c r="C7" s="2" t="s">
        <v>5</v>
      </c>
      <c r="D7" s="2"/>
      <c r="E7" s="5" t="n">
        <f aca="false">IF(ISNUMBER(Mandate!D17),Mandate!D17,"Missing review date")</f>
        <v>46275</v>
      </c>
      <c r="F7" s="2" t="s">
        <v>6</v>
      </c>
      <c r="G7" s="2"/>
      <c r="H7" s="2" t="str">
        <f aca="false">COUNTIFS(Targets!W7:W18,"&lt;&gt;Unused")&amp;" / "&amp;COUNTIFS(Targets!AD7:AD18,"Meets screen")</f>
        <v>4 / 0</v>
      </c>
      <c r="I7" s="2"/>
      <c r="J7" s="2"/>
      <c r="K7" s="2"/>
      <c r="L7" s="2"/>
      <c r="M7" s="2"/>
      <c r="N7" s="2"/>
      <c r="O7" s="2"/>
      <c r="P7" s="2"/>
      <c r="Q7" s="2"/>
      <c r="R7" s="2"/>
      <c r="S7" s="2"/>
      <c r="T7" s="2"/>
      <c r="U7" s="2"/>
      <c r="V7" s="2"/>
      <c r="W7" s="2"/>
      <c r="X7" s="2"/>
      <c r="Y7" s="2"/>
      <c r="Z7" s="2"/>
      <c r="AA7" s="2"/>
      <c r="AB7" s="2"/>
      <c r="AC7" s="2"/>
      <c r="AD7" s="2"/>
      <c r="AE7" s="2"/>
      <c r="AF7" s="2"/>
      <c r="AG7" s="2"/>
      <c r="AH7" s="2"/>
    </row>
    <row r="8" customFormat="false" ht="24" hidden="false" customHeight="true" outlineLevel="0" collapsed="false">
      <c r="A8" s="1"/>
      <c r="B8" s="1"/>
      <c r="C8" s="2"/>
      <c r="D8" s="2"/>
      <c r="E8" s="2"/>
      <c r="F8" s="2"/>
      <c r="G8" s="2"/>
      <c r="H8" s="2"/>
      <c r="I8" s="2"/>
      <c r="J8" s="2"/>
      <c r="K8" s="2"/>
      <c r="L8" s="2"/>
      <c r="M8" s="2"/>
      <c r="N8" s="2"/>
      <c r="O8" s="2"/>
      <c r="P8" s="2"/>
      <c r="Q8" s="2"/>
      <c r="R8" s="2"/>
      <c r="S8" s="2"/>
      <c r="T8" s="2"/>
      <c r="U8" s="2"/>
      <c r="V8" s="2"/>
      <c r="W8" s="2"/>
      <c r="X8" s="2"/>
      <c r="Y8" s="2"/>
      <c r="Z8" s="2"/>
      <c r="AA8" s="2"/>
      <c r="AB8" s="2"/>
      <c r="AC8" s="2"/>
      <c r="AD8" s="2"/>
      <c r="AE8" s="2"/>
      <c r="AF8" s="2"/>
      <c r="AG8" s="2"/>
      <c r="AH8" s="2"/>
    </row>
    <row r="9" customFormat="false" ht="34.5" hidden="false" customHeight="true" outlineLevel="0" collapsed="false">
      <c r="A9" s="1"/>
      <c r="B9" s="1"/>
      <c r="C9" s="2" t="s">
        <v>7</v>
      </c>
      <c r="D9" s="2"/>
      <c r="E9" s="2" t="str">
        <f aca="false">IF(Mandate!D28&lt;&gt;"Defined","Complete the mandate definition",IF(Mandate!D29&lt;&gt;"Approval recorded","Record the mandate decision",IF(Mandate!D24&lt;&gt;"Buy","Selected route is not Buy. Revisit acquisition work",IF(COUNTIFS(Targets!AD7:AD18,"Meets screen")=0,"Resolve target evidence and hard gates","Review the eligible shortlist and authorize next steps"))))</f>
        <v>Record the mandate decision</v>
      </c>
      <c r="F9" s="2"/>
      <c r="G9" s="2"/>
      <c r="H9" s="2"/>
      <c r="I9" s="2"/>
      <c r="J9" s="2"/>
      <c r="K9" s="2"/>
      <c r="L9" s="2"/>
      <c r="M9" s="2"/>
      <c r="N9" s="2"/>
      <c r="O9" s="2"/>
      <c r="P9" s="2"/>
      <c r="Q9" s="2"/>
      <c r="R9" s="2"/>
      <c r="S9" s="2"/>
      <c r="T9" s="2"/>
      <c r="U9" s="2"/>
      <c r="V9" s="2"/>
      <c r="W9" s="2"/>
      <c r="X9" s="2"/>
      <c r="Y9" s="2"/>
      <c r="Z9" s="2"/>
      <c r="AA9" s="2"/>
      <c r="AB9" s="2"/>
      <c r="AC9" s="2"/>
      <c r="AD9" s="2"/>
      <c r="AE9" s="2"/>
      <c r="AF9" s="2"/>
      <c r="AG9" s="2"/>
      <c r="AH9" s="2"/>
    </row>
    <row r="10" customFormat="false" ht="24" hidden="false" customHeight="true" outlineLevel="0" collapsed="false">
      <c r="A10" s="1"/>
      <c r="B10" s="1"/>
      <c r="C10" s="2"/>
      <c r="D10" s="2"/>
      <c r="E10" s="2"/>
      <c r="F10" s="2"/>
      <c r="G10" s="2"/>
      <c r="H10" s="2"/>
      <c r="I10" s="2"/>
      <c r="J10" s="2"/>
      <c r="K10" s="2"/>
      <c r="L10" s="2"/>
      <c r="M10" s="2"/>
      <c r="N10" s="2"/>
      <c r="O10" s="2"/>
      <c r="P10" s="2"/>
      <c r="Q10" s="2"/>
      <c r="R10" s="2"/>
      <c r="S10" s="2"/>
      <c r="T10" s="2"/>
      <c r="U10" s="2"/>
      <c r="V10" s="2"/>
      <c r="W10" s="2"/>
      <c r="X10" s="2"/>
      <c r="Y10" s="2"/>
      <c r="Z10" s="2"/>
      <c r="AA10" s="2"/>
      <c r="AB10" s="2"/>
      <c r="AC10" s="2"/>
      <c r="AD10" s="2"/>
      <c r="AE10" s="2"/>
      <c r="AF10" s="2"/>
      <c r="AG10" s="2"/>
      <c r="AH10" s="2"/>
    </row>
    <row r="11" customFormat="false" ht="24" hidden="false" customHeight="true" outlineLevel="0" collapsed="false">
      <c r="A11" s="1"/>
      <c r="B11" s="1"/>
      <c r="C11" s="4" t="s">
        <v>8</v>
      </c>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row>
    <row r="12" customFormat="false" ht="42" hidden="false" customHeight="true" outlineLevel="0" collapsed="false">
      <c r="A12" s="1"/>
      <c r="B12" s="1"/>
      <c r="C12" s="6" t="s">
        <v>9</v>
      </c>
      <c r="D12" s="6" t="s">
        <v>10</v>
      </c>
      <c r="E12" s="6" t="s">
        <v>11</v>
      </c>
      <c r="F12" s="6" t="s">
        <v>12</v>
      </c>
      <c r="G12" s="6" t="s">
        <v>13</v>
      </c>
      <c r="H12" s="6" t="s">
        <v>14</v>
      </c>
      <c r="I12" s="6" t="s">
        <v>15</v>
      </c>
      <c r="J12" s="2"/>
      <c r="K12" s="2"/>
      <c r="L12" s="2"/>
      <c r="M12" s="2"/>
      <c r="N12" s="2"/>
      <c r="O12" s="2"/>
      <c r="P12" s="2"/>
      <c r="Q12" s="2"/>
      <c r="R12" s="2"/>
      <c r="S12" s="2"/>
      <c r="T12" s="2"/>
      <c r="U12" s="2"/>
      <c r="V12" s="2"/>
      <c r="W12" s="2"/>
      <c r="X12" s="2"/>
      <c r="Y12" s="2"/>
      <c r="Z12" s="2"/>
      <c r="AA12" s="2"/>
      <c r="AB12" s="2"/>
      <c r="AC12" s="2"/>
      <c r="AD12" s="2"/>
      <c r="AE12" s="2"/>
      <c r="AF12" s="2"/>
      <c r="AG12" s="2"/>
      <c r="AH12" s="2"/>
    </row>
    <row r="13" customFormat="false" ht="54.75" hidden="false" customHeight="true" outlineLevel="0" collapsed="false">
      <c r="A13" s="1"/>
      <c r="B13" s="1"/>
      <c r="C13" s="7" t="n">
        <f aca="false">IF(COUNT(Targets!$AE$7:$AE$18)&gt;=1,1,"")</f>
        <v>1</v>
      </c>
      <c r="D13" s="8" t="str">
        <f aca="false">IF(OR($C13="",COUNTIFS(Targets!$AE$7:$AE$18,$C13)=0),"",IF(INDEX(Targets!$C$7:$C$18,MATCH($C13,Targets!$AE$7:$AE$18,0))="","",INDEX(Targets!$C$7:$C$18,MATCH($C13,Targets!$AE$7:$AE$18,0))))</f>
        <v>T01</v>
      </c>
      <c r="E13" s="8" t="str">
        <f aca="false">IF(OR($C13="",COUNTIFS(Targets!$AE$7:$AE$18,$C13)=0),"",IF(INDEX(Targets!$D$7:$D$18,MATCH($C13,Targets!$AE$7:$AE$18,0))="","",INDEX(Targets!$D$7:$D$18,MATCH($C13,Targets!$AE$7:$AE$18,0))))</f>
        <v>Assumption: workflow asset A</v>
      </c>
      <c r="F13" s="8" t="str">
        <f aca="false">IF(OR($C13="",COUNTIFS(Targets!$AE$7:$AE$18,$C13)=0),"",IF(INDEX(Targets!$AD$7:$AD$18,MATCH($C13,Targets!$AE$7:$AE$18,0))="","",INDEX(Targets!$AD$7:$AD$18,MATCH($C13,Targets!$AE$7:$AE$18,0))))</f>
        <v>Investigate</v>
      </c>
      <c r="G13" s="7" t="str">
        <f aca="false">IF($C13="","",INDEX(Targets!$Y$7:$Y$18,MATCH($C13,Targets!$AE$7:$AE$18,0))&amp;" / "&amp;Mandate!$D$30)</f>
        <v>0 / 6</v>
      </c>
      <c r="H13" s="8" t="str">
        <f aca="false">IF(OR($C13="",COUNTIFS(Targets!$AE$7:$AE$18,$C13)=0),"",IF(INDEX(Targets!$Q$7:$Q$18,MATCH($C13,Targets!$AE$7:$AE$18,0))="","",INDEX(Targets!$Q$7:$Q$18,MATCH($C13,Targets!$AE$7:$AE$18,0))))</f>
        <v/>
      </c>
      <c r="I13" s="8" t="str">
        <f aca="false">IF(OR($C13="",COUNTIFS(Targets!$AE$7:$AE$18,$C13)=0),"",IF(INDEX(Targets!$R$7:$R$18,MATCH($C13,Targets!$AE$7:$AE$18,0))="","",INDEX(Targets!$R$7:$R$18,MATCH($C13,Targets!$AE$7:$AE$18,0))))</f>
        <v>Validate ownership, customer retention and transferability</v>
      </c>
      <c r="J13" s="2"/>
      <c r="K13" s="2"/>
      <c r="L13" s="2"/>
      <c r="M13" s="2"/>
      <c r="N13" s="2"/>
      <c r="O13" s="2"/>
      <c r="P13" s="2"/>
      <c r="Q13" s="2"/>
      <c r="R13" s="2"/>
      <c r="S13" s="2"/>
      <c r="T13" s="2"/>
      <c r="U13" s="2"/>
      <c r="V13" s="2"/>
      <c r="W13" s="2"/>
      <c r="X13" s="2"/>
      <c r="Y13" s="2"/>
      <c r="Z13" s="2"/>
      <c r="AA13" s="2"/>
      <c r="AB13" s="2"/>
      <c r="AC13" s="2"/>
      <c r="AD13" s="2"/>
      <c r="AE13" s="2"/>
      <c r="AF13" s="2"/>
      <c r="AG13" s="2"/>
      <c r="AH13" s="2"/>
    </row>
    <row r="14" customFormat="false" ht="54.75" hidden="false" customHeight="true" outlineLevel="0" collapsed="false">
      <c r="A14" s="1"/>
      <c r="B14" s="1"/>
      <c r="C14" s="7" t="n">
        <f aca="false">IF(COUNT(Targets!$AE$7:$AE$18)&gt;=2,2,"")</f>
        <v>2</v>
      </c>
      <c r="D14" s="8" t="str">
        <f aca="false">IF(OR($C14="",COUNTIFS(Targets!$AE$7:$AE$18,$C14)=0),"",IF(INDEX(Targets!$C$7:$C$18,MATCH($C14,Targets!$AE$7:$AE$18,0))="","",INDEX(Targets!$C$7:$C$18,MATCH($C14,Targets!$AE$7:$AE$18,0))))</f>
        <v>T02</v>
      </c>
      <c r="E14" s="8" t="str">
        <f aca="false">IF(OR($C14="",COUNTIFS(Targets!$AE$7:$AE$18,$C14)=0),"",IF(INDEX(Targets!$D$7:$D$18,MATCH($C14,Targets!$AE$7:$AE$18,0))="","",INDEX(Targets!$D$7:$D$18,MATCH($C14,Targets!$AE$7:$AE$18,0))))</f>
        <v>Assumption: channel asset B</v>
      </c>
      <c r="F14" s="8" t="str">
        <f aca="false">IF(OR($C14="",COUNTIFS(Targets!$AE$7:$AE$18,$C14)=0),"",IF(INDEX(Targets!$AD$7:$AD$18,MATCH($C14,Targets!$AE$7:$AE$18,0))="","",INDEX(Targets!$AD$7:$AD$18,MATCH($C14,Targets!$AE$7:$AE$18,0))))</f>
        <v>Hold: capital envelope</v>
      </c>
      <c r="G14" s="7" t="str">
        <f aca="false">IF($C14="","",INDEX(Targets!$Y$7:$Y$18,MATCH($C14,Targets!$AE$7:$AE$18,0))&amp;" / "&amp;Mandate!$D$30)</f>
        <v>0 / 6</v>
      </c>
      <c r="H14" s="8" t="str">
        <f aca="false">IF(OR($C14="",COUNTIFS(Targets!$AE$7:$AE$18,$C14)=0),"",IF(INDEX(Targets!$Q$7:$Q$18,MATCH($C14,Targets!$AE$7:$AE$18,0))="","",INDEX(Targets!$Q$7:$Q$18,MATCH($C14,Targets!$AE$7:$AE$18,0))))</f>
        <v/>
      </c>
      <c r="I14" s="8" t="str">
        <f aca="false">IF(OR($C14="",COUNTIFS(Targets!$AE$7:$AE$18,$C14)=0),"",IF(INDEX(Targets!$R$7:$R$18,MATCH($C14,Targets!$AE$7:$AE$18,0))="","",INDEX(Targets!$R$7:$R$18,MATCH($C14,Targets!$AE$7:$AE$18,0))))</f>
        <v>Resolve capital needs and seller willingness</v>
      </c>
      <c r="J14" s="2"/>
      <c r="K14" s="2"/>
      <c r="L14" s="2"/>
      <c r="M14" s="2"/>
      <c r="N14" s="2"/>
      <c r="O14" s="2"/>
      <c r="P14" s="2"/>
      <c r="Q14" s="2"/>
      <c r="R14" s="2"/>
      <c r="S14" s="2"/>
      <c r="T14" s="2"/>
      <c r="U14" s="2"/>
      <c r="V14" s="2"/>
      <c r="W14" s="2"/>
      <c r="X14" s="2"/>
      <c r="Y14" s="2"/>
      <c r="Z14" s="2"/>
      <c r="AA14" s="2"/>
      <c r="AB14" s="2"/>
      <c r="AC14" s="2"/>
      <c r="AD14" s="2"/>
      <c r="AE14" s="2"/>
      <c r="AF14" s="2"/>
      <c r="AG14" s="2"/>
      <c r="AH14" s="2"/>
    </row>
    <row r="15" customFormat="false" ht="54.75" hidden="false" customHeight="true" outlineLevel="0" collapsed="false">
      <c r="A15" s="1"/>
      <c r="B15" s="1"/>
      <c r="C15" s="7" t="n">
        <f aca="false">IF(COUNT(Targets!$AE$7:$AE$18)&gt;=3,3,"")</f>
        <v>3</v>
      </c>
      <c r="D15" s="8" t="str">
        <f aca="false">IF(OR($C15="",COUNTIFS(Targets!$AE$7:$AE$18,$C15)=0),"",IF(INDEX(Targets!$C$7:$C$18,MATCH($C15,Targets!$AE$7:$AE$18,0))="","",INDEX(Targets!$C$7:$C$18,MATCH($C15,Targets!$AE$7:$AE$18,0))))</f>
        <v>T03</v>
      </c>
      <c r="E15" s="8" t="str">
        <f aca="false">IF(OR($C15="",COUNTIFS(Targets!$AE$7:$AE$18,$C15)=0),"",IF(INDEX(Targets!$D$7:$D$18,MATCH($C15,Targets!$AE$7:$AE$18,0))="","",INDEX(Targets!$D$7:$D$18,MATCH($C15,Targets!$AE$7:$AE$18,0))))</f>
        <v>Assumption: scarce asset C</v>
      </c>
      <c r="F15" s="8" t="str">
        <f aca="false">IF(OR($C15="",COUNTIFS(Targets!$AE$7:$AE$18,$C15)=0),"",IF(INDEX(Targets!$AD$7:$AD$18,MATCH($C15,Targets!$AE$7:$AE$18,0))="","",INDEX(Targets!$AD$7:$AD$18,MATCH($C15,Targets!$AE$7:$AE$18,0))))</f>
        <v>Hold: missing control</v>
      </c>
      <c r="G15" s="7" t="str">
        <f aca="false">IF($C15="","",INDEX(Targets!$Y$7:$Y$18,MATCH($C15,Targets!$AE$7:$AE$18,0))&amp;" / "&amp;Mandate!$D$30)</f>
        <v>0 / 6</v>
      </c>
      <c r="H15" s="8" t="str">
        <f aca="false">IF(OR($C15="",COUNTIFS(Targets!$AE$7:$AE$18,$C15)=0),"",IF(INDEX(Targets!$Q$7:$Q$18,MATCH($C15,Targets!$AE$7:$AE$18,0))="","",INDEX(Targets!$Q$7:$Q$18,MATCH($C15,Targets!$AE$7:$AE$18,0))))</f>
        <v/>
      </c>
      <c r="I15" s="8" t="str">
        <f aca="false">IF(OR($C15="",COUNTIFS(Targets!$AE$7:$AE$18,$C15)=0),"",IF(INDEX(Targets!$R$7:$R$18,MATCH($C15,Targets!$AE$7:$AE$18,0))="","",INDEX(Targets!$R$7:$R$18,MATCH($C15,Targets!$AE$7:$AE$18,0))))</f>
        <v>Test required votes and credible path before exception review</v>
      </c>
      <c r="J15" s="2"/>
      <c r="K15" s="2"/>
      <c r="L15" s="2"/>
      <c r="M15" s="2"/>
      <c r="N15" s="2"/>
      <c r="O15" s="2"/>
      <c r="P15" s="2"/>
      <c r="Q15" s="2"/>
      <c r="R15" s="2"/>
      <c r="S15" s="2"/>
      <c r="T15" s="2"/>
      <c r="U15" s="2"/>
      <c r="V15" s="2"/>
      <c r="W15" s="2"/>
      <c r="X15" s="2"/>
      <c r="Y15" s="2"/>
      <c r="Z15" s="2"/>
      <c r="AA15" s="2"/>
      <c r="AB15" s="2"/>
      <c r="AC15" s="2"/>
      <c r="AD15" s="2"/>
      <c r="AE15" s="2"/>
      <c r="AF15" s="2"/>
      <c r="AG15" s="2"/>
      <c r="AH15" s="2"/>
    </row>
    <row r="16" customFormat="false" ht="54.75" hidden="false" customHeight="true" outlineLevel="0" collapsed="false">
      <c r="A16" s="1"/>
      <c r="B16" s="1"/>
      <c r="C16" s="7" t="n">
        <f aca="false">IF(COUNT(Targets!$AE$7:$AE$18)&gt;=4,4,"")</f>
        <v>4</v>
      </c>
      <c r="D16" s="8" t="str">
        <f aca="false">IF(OR($C16="",COUNTIFS(Targets!$AE$7:$AE$18,$C16)=0),"",IF(INDEX(Targets!$C$7:$C$18,MATCH($C16,Targets!$AE$7:$AE$18,0))="","",INDEX(Targets!$C$7:$C$18,MATCH($C16,Targets!$AE$7:$AE$18,0))))</f>
        <v>T04</v>
      </c>
      <c r="E16" s="8" t="str">
        <f aca="false">IF(OR($C16="",COUNTIFS(Targets!$AE$7:$AE$18,$C16)=0),"",IF(INDEX(Targets!$D$7:$D$18,MATCH($C16,Targets!$AE$7:$AE$18,0))="","",INDEX(Targets!$D$7:$D$18,MATCH($C16,Targets!$AE$7:$AE$18,0))))</f>
        <v>Assumption: restricted asset D</v>
      </c>
      <c r="F16" s="8" t="str">
        <f aca="false">IF(OR($C16="",COUNTIFS(Targets!$AE$7:$AE$18,$C16)=0),"",IF(INDEX(Targets!$AD$7:$AD$18,MATCH($C16,Targets!$AE$7:$AE$18,0))="","",INDEX(Targets!$AD$7:$AD$18,MATCH($C16,Targets!$AE$7:$AE$18,0))))</f>
        <v>Walk</v>
      </c>
      <c r="G16" s="7" t="str">
        <f aca="false">IF($C16="","",INDEX(Targets!$Y$7:$Y$18,MATCH($C16,Targets!$AE$7:$AE$18,0))&amp;" / "&amp;Mandate!$D$30)</f>
        <v>0 / 6</v>
      </c>
      <c r="H16" s="8" t="str">
        <f aca="false">IF(OR($C16="",COUNTIFS(Targets!$AE$7:$AE$18,$C16)=0),"",IF(INDEX(Targets!$Q$7:$Q$18,MATCH($C16,Targets!$AE$7:$AE$18,0))="","",INDEX(Targets!$Q$7:$Q$18,MATCH($C16,Targets!$AE$7:$AE$18,0))))</f>
        <v/>
      </c>
      <c r="I16" s="8" t="str">
        <f aca="false">IF(OR($C16="",COUNTIFS(Targets!$AE$7:$AE$18,$C16)=0),"",IF(INDEX(Targets!$R$7:$R$18,MATCH($C16,Targets!$AE$7:$AE$18,0))="","",INDEX(Targets!$R$7:$R$18,MATCH($C16,Targets!$AE$7:$AE$18,0))))</f>
        <v>Document the veto and retain re-entry conditions</v>
      </c>
      <c r="J16" s="2"/>
      <c r="K16" s="2"/>
      <c r="L16" s="2"/>
      <c r="M16" s="2"/>
      <c r="N16" s="2"/>
      <c r="O16" s="2"/>
      <c r="P16" s="2"/>
      <c r="Q16" s="2"/>
      <c r="R16" s="2"/>
      <c r="S16" s="2"/>
      <c r="T16" s="2"/>
      <c r="U16" s="2"/>
      <c r="V16" s="2"/>
      <c r="W16" s="2"/>
      <c r="X16" s="2"/>
      <c r="Y16" s="2"/>
      <c r="Z16" s="2"/>
      <c r="AA16" s="2"/>
      <c r="AB16" s="2"/>
      <c r="AC16" s="2"/>
      <c r="AD16" s="2"/>
      <c r="AE16" s="2"/>
      <c r="AF16" s="2"/>
      <c r="AG16" s="2"/>
      <c r="AH16" s="2"/>
    </row>
    <row r="17" customFormat="false" ht="54.75" hidden="false" customHeight="true" outlineLevel="0" collapsed="false">
      <c r="A17" s="1"/>
      <c r="B17" s="1"/>
      <c r="C17" s="7" t="str">
        <f aca="false">IF(COUNT(Targets!$AE$7:$AE$18)&gt;=5,5,"")</f>
        <v/>
      </c>
      <c r="D17" s="8" t="str">
        <f aca="false">IF(OR($C17="",COUNTIFS(Targets!$AE$7:$AE$18,$C17)=0),"",IF(INDEX(Targets!$C$7:$C$18,MATCH($C17,Targets!$AE$7:$AE$18,0))="","",INDEX(Targets!$C$7:$C$18,MATCH($C17,Targets!$AE$7:$AE$18,0))))</f>
        <v/>
      </c>
      <c r="E17" s="8" t="str">
        <f aca="false">IF(OR($C17="",COUNTIFS(Targets!$AE$7:$AE$18,$C17)=0),"",IF(INDEX(Targets!$D$7:$D$18,MATCH($C17,Targets!$AE$7:$AE$18,0))="","",INDEX(Targets!$D$7:$D$18,MATCH($C17,Targets!$AE$7:$AE$18,0))))</f>
        <v/>
      </c>
      <c r="F17" s="8" t="str">
        <f aca="false">IF(OR($C17="",COUNTIFS(Targets!$AE$7:$AE$18,$C17)=0),"",IF(INDEX(Targets!$AD$7:$AD$18,MATCH($C17,Targets!$AE$7:$AE$18,0))="","",INDEX(Targets!$AD$7:$AD$18,MATCH($C17,Targets!$AE$7:$AE$18,0))))</f>
        <v/>
      </c>
      <c r="G17" s="7" t="str">
        <f aca="false">IF($C17="","",INDEX(Targets!$Y$7:$Y$18,MATCH($C17,Targets!$AE$7:$AE$18,0))&amp;" / "&amp;Mandate!$D$30)</f>
        <v/>
      </c>
      <c r="H17" s="8" t="str">
        <f aca="false">IF(OR($C17="",COUNTIFS(Targets!$AE$7:$AE$18,$C17)=0),"",IF(INDEX(Targets!$Q$7:$Q$18,MATCH($C17,Targets!$AE$7:$AE$18,0))="","",INDEX(Targets!$Q$7:$Q$18,MATCH($C17,Targets!$AE$7:$AE$18,0))))</f>
        <v/>
      </c>
      <c r="I17" s="8" t="str">
        <f aca="false">IF(OR($C17="",COUNTIFS(Targets!$AE$7:$AE$18,$C17)=0),"",IF(INDEX(Targets!$R$7:$R$18,MATCH($C17,Targets!$AE$7:$AE$18,0))="","",INDEX(Targets!$R$7:$R$18,MATCH($C17,Targets!$AE$7:$AE$18,0))))</f>
        <v/>
      </c>
      <c r="J17" s="2"/>
      <c r="K17" s="2"/>
      <c r="L17" s="2"/>
      <c r="M17" s="2"/>
      <c r="N17" s="2"/>
      <c r="O17" s="2"/>
      <c r="P17" s="2"/>
      <c r="Q17" s="2"/>
      <c r="R17" s="2"/>
      <c r="S17" s="2"/>
      <c r="T17" s="2"/>
      <c r="U17" s="2"/>
      <c r="V17" s="2"/>
      <c r="W17" s="2"/>
      <c r="X17" s="2"/>
      <c r="Y17" s="2"/>
      <c r="Z17" s="2"/>
      <c r="AA17" s="2"/>
      <c r="AB17" s="2"/>
      <c r="AC17" s="2"/>
      <c r="AD17" s="2"/>
      <c r="AE17" s="2"/>
      <c r="AF17" s="2"/>
      <c r="AG17" s="2"/>
      <c r="AH17" s="2"/>
    </row>
    <row r="18" customFormat="false" ht="54.75" hidden="false" customHeight="true" outlineLevel="0" collapsed="false">
      <c r="A18" s="1"/>
      <c r="B18" s="1"/>
      <c r="C18" s="7" t="str">
        <f aca="false">IF(COUNT(Targets!$AE$7:$AE$18)&gt;=6,6,"")</f>
        <v/>
      </c>
      <c r="D18" s="8" t="str">
        <f aca="false">IF(OR($C18="",COUNTIFS(Targets!$AE$7:$AE$18,$C18)=0),"",IF(INDEX(Targets!$C$7:$C$18,MATCH($C18,Targets!$AE$7:$AE$18,0))="","",INDEX(Targets!$C$7:$C$18,MATCH($C18,Targets!$AE$7:$AE$18,0))))</f>
        <v/>
      </c>
      <c r="E18" s="8" t="str">
        <f aca="false">IF(OR($C18="",COUNTIFS(Targets!$AE$7:$AE$18,$C18)=0),"",IF(INDEX(Targets!$D$7:$D$18,MATCH($C18,Targets!$AE$7:$AE$18,0))="","",INDEX(Targets!$D$7:$D$18,MATCH($C18,Targets!$AE$7:$AE$18,0))))</f>
        <v/>
      </c>
      <c r="F18" s="8" t="str">
        <f aca="false">IF(OR($C18="",COUNTIFS(Targets!$AE$7:$AE$18,$C18)=0),"",IF(INDEX(Targets!$AD$7:$AD$18,MATCH($C18,Targets!$AE$7:$AE$18,0))="","",INDEX(Targets!$AD$7:$AD$18,MATCH($C18,Targets!$AE$7:$AE$18,0))))</f>
        <v/>
      </c>
      <c r="G18" s="7" t="str">
        <f aca="false">IF($C18="","",INDEX(Targets!$Y$7:$Y$18,MATCH($C18,Targets!$AE$7:$AE$18,0))&amp;" / "&amp;Mandate!$D$30)</f>
        <v/>
      </c>
      <c r="H18" s="8" t="str">
        <f aca="false">IF(OR($C18="",COUNTIFS(Targets!$AE$7:$AE$18,$C18)=0),"",IF(INDEX(Targets!$Q$7:$Q$18,MATCH($C18,Targets!$AE$7:$AE$18,0))="","",INDEX(Targets!$Q$7:$Q$18,MATCH($C18,Targets!$AE$7:$AE$18,0))))</f>
        <v/>
      </c>
      <c r="I18" s="8" t="str">
        <f aca="false">IF(OR($C18="",COUNTIFS(Targets!$AE$7:$AE$18,$C18)=0),"",IF(INDEX(Targets!$R$7:$R$18,MATCH($C18,Targets!$AE$7:$AE$18,0))="","",INDEX(Targets!$R$7:$R$18,MATCH($C18,Targets!$AE$7:$AE$18,0))))</f>
        <v/>
      </c>
      <c r="J18" s="2"/>
      <c r="K18" s="2"/>
      <c r="L18" s="2"/>
      <c r="M18" s="2"/>
      <c r="N18" s="2"/>
      <c r="O18" s="2"/>
      <c r="P18" s="2"/>
      <c r="Q18" s="2"/>
      <c r="R18" s="2"/>
      <c r="S18" s="2"/>
      <c r="T18" s="2"/>
      <c r="U18" s="2"/>
      <c r="V18" s="2"/>
      <c r="W18" s="2"/>
      <c r="X18" s="2"/>
      <c r="Y18" s="2"/>
      <c r="Z18" s="2"/>
      <c r="AA18" s="2"/>
      <c r="AB18" s="2"/>
      <c r="AC18" s="2"/>
      <c r="AD18" s="2"/>
      <c r="AE18" s="2"/>
      <c r="AF18" s="2"/>
      <c r="AG18" s="2"/>
      <c r="AH18" s="2"/>
    </row>
    <row r="19" customFormat="false" ht="54.75" hidden="false" customHeight="true" outlineLevel="0" collapsed="false">
      <c r="A19" s="1"/>
      <c r="B19" s="1"/>
      <c r="C19" s="7" t="str">
        <f aca="false">IF(COUNT(Targets!$AE$7:$AE$18)&gt;=7,7,"")</f>
        <v/>
      </c>
      <c r="D19" s="8" t="str">
        <f aca="false">IF(OR($C19="",COUNTIFS(Targets!$AE$7:$AE$18,$C19)=0),"",IF(INDEX(Targets!$C$7:$C$18,MATCH($C19,Targets!$AE$7:$AE$18,0))="","",INDEX(Targets!$C$7:$C$18,MATCH($C19,Targets!$AE$7:$AE$18,0))))</f>
        <v/>
      </c>
      <c r="E19" s="8" t="str">
        <f aca="false">IF(OR($C19="",COUNTIFS(Targets!$AE$7:$AE$18,$C19)=0),"",IF(INDEX(Targets!$D$7:$D$18,MATCH($C19,Targets!$AE$7:$AE$18,0))="","",INDEX(Targets!$D$7:$D$18,MATCH($C19,Targets!$AE$7:$AE$18,0))))</f>
        <v/>
      </c>
      <c r="F19" s="8" t="str">
        <f aca="false">IF(OR($C19="",COUNTIFS(Targets!$AE$7:$AE$18,$C19)=0),"",IF(INDEX(Targets!$AD$7:$AD$18,MATCH($C19,Targets!$AE$7:$AE$18,0))="","",INDEX(Targets!$AD$7:$AD$18,MATCH($C19,Targets!$AE$7:$AE$18,0))))</f>
        <v/>
      </c>
      <c r="G19" s="7" t="str">
        <f aca="false">IF($C19="","",INDEX(Targets!$Y$7:$Y$18,MATCH($C19,Targets!$AE$7:$AE$18,0))&amp;" / "&amp;Mandate!$D$30)</f>
        <v/>
      </c>
      <c r="H19" s="8" t="str">
        <f aca="false">IF(OR($C19="",COUNTIFS(Targets!$AE$7:$AE$18,$C19)=0),"",IF(INDEX(Targets!$Q$7:$Q$18,MATCH($C19,Targets!$AE$7:$AE$18,0))="","",INDEX(Targets!$Q$7:$Q$18,MATCH($C19,Targets!$AE$7:$AE$18,0))))</f>
        <v/>
      </c>
      <c r="I19" s="8" t="str">
        <f aca="false">IF(OR($C19="",COUNTIFS(Targets!$AE$7:$AE$18,$C19)=0),"",IF(INDEX(Targets!$R$7:$R$18,MATCH($C19,Targets!$AE$7:$AE$18,0))="","",INDEX(Targets!$R$7:$R$18,MATCH($C19,Targets!$AE$7:$AE$18,0))))</f>
        <v/>
      </c>
      <c r="J19" s="2"/>
      <c r="K19" s="2"/>
      <c r="L19" s="2"/>
      <c r="M19" s="2"/>
      <c r="N19" s="2"/>
      <c r="O19" s="2"/>
      <c r="P19" s="2"/>
      <c r="Q19" s="2"/>
      <c r="R19" s="2"/>
      <c r="S19" s="2"/>
      <c r="T19" s="2"/>
      <c r="U19" s="2"/>
      <c r="V19" s="2"/>
      <c r="W19" s="2"/>
      <c r="X19" s="2"/>
      <c r="Y19" s="2"/>
      <c r="Z19" s="2"/>
      <c r="AA19" s="2"/>
      <c r="AB19" s="2"/>
      <c r="AC19" s="2"/>
      <c r="AD19" s="2"/>
      <c r="AE19" s="2"/>
      <c r="AF19" s="2"/>
      <c r="AG19" s="2"/>
      <c r="AH19" s="2"/>
    </row>
    <row r="20" customFormat="false" ht="54.75" hidden="false" customHeight="true" outlineLevel="0" collapsed="false">
      <c r="A20" s="1"/>
      <c r="B20" s="1"/>
      <c r="C20" s="7" t="str">
        <f aca="false">IF(COUNT(Targets!$AE$7:$AE$18)&gt;=8,8,"")</f>
        <v/>
      </c>
      <c r="D20" s="8" t="str">
        <f aca="false">IF(OR($C20="",COUNTIFS(Targets!$AE$7:$AE$18,$C20)=0),"",IF(INDEX(Targets!$C$7:$C$18,MATCH($C20,Targets!$AE$7:$AE$18,0))="","",INDEX(Targets!$C$7:$C$18,MATCH($C20,Targets!$AE$7:$AE$18,0))))</f>
        <v/>
      </c>
      <c r="E20" s="8" t="str">
        <f aca="false">IF(OR($C20="",COUNTIFS(Targets!$AE$7:$AE$18,$C20)=0),"",IF(INDEX(Targets!$D$7:$D$18,MATCH($C20,Targets!$AE$7:$AE$18,0))="","",INDEX(Targets!$D$7:$D$18,MATCH($C20,Targets!$AE$7:$AE$18,0))))</f>
        <v/>
      </c>
      <c r="F20" s="8" t="str">
        <f aca="false">IF(OR($C20="",COUNTIFS(Targets!$AE$7:$AE$18,$C20)=0),"",IF(INDEX(Targets!$AD$7:$AD$18,MATCH($C20,Targets!$AE$7:$AE$18,0))="","",INDEX(Targets!$AD$7:$AD$18,MATCH($C20,Targets!$AE$7:$AE$18,0))))</f>
        <v/>
      </c>
      <c r="G20" s="7" t="str">
        <f aca="false">IF($C20="","",INDEX(Targets!$Y$7:$Y$18,MATCH($C20,Targets!$AE$7:$AE$18,0))&amp;" / "&amp;Mandate!$D$30)</f>
        <v/>
      </c>
      <c r="H20" s="8" t="str">
        <f aca="false">IF(OR($C20="",COUNTIFS(Targets!$AE$7:$AE$18,$C20)=0),"",IF(INDEX(Targets!$Q$7:$Q$18,MATCH($C20,Targets!$AE$7:$AE$18,0))="","",INDEX(Targets!$Q$7:$Q$18,MATCH($C20,Targets!$AE$7:$AE$18,0))))</f>
        <v/>
      </c>
      <c r="I20" s="8" t="str">
        <f aca="false">IF(OR($C20="",COUNTIFS(Targets!$AE$7:$AE$18,$C20)=0),"",IF(INDEX(Targets!$R$7:$R$18,MATCH($C20,Targets!$AE$7:$AE$18,0))="","",INDEX(Targets!$R$7:$R$18,MATCH($C20,Targets!$AE$7:$AE$18,0))))</f>
        <v/>
      </c>
      <c r="J20" s="2"/>
      <c r="K20" s="2"/>
      <c r="L20" s="2"/>
      <c r="M20" s="2"/>
      <c r="N20" s="2"/>
      <c r="O20" s="2"/>
      <c r="P20" s="2"/>
      <c r="Q20" s="2"/>
      <c r="R20" s="2"/>
      <c r="S20" s="2"/>
      <c r="T20" s="2"/>
      <c r="U20" s="2"/>
      <c r="V20" s="2"/>
      <c r="W20" s="2"/>
      <c r="X20" s="2"/>
      <c r="Y20" s="2"/>
      <c r="Z20" s="2"/>
      <c r="AA20" s="2"/>
      <c r="AB20" s="2"/>
      <c r="AC20" s="2"/>
      <c r="AD20" s="2"/>
      <c r="AE20" s="2"/>
      <c r="AF20" s="2"/>
      <c r="AG20" s="2"/>
      <c r="AH20" s="2"/>
    </row>
    <row r="21" customFormat="false" ht="54.75" hidden="false" customHeight="true" outlineLevel="0" collapsed="false">
      <c r="A21" s="1"/>
      <c r="B21" s="1"/>
      <c r="C21" s="7" t="str">
        <f aca="false">IF(COUNT(Targets!$AE$7:$AE$18)&gt;=9,9,"")</f>
        <v/>
      </c>
      <c r="D21" s="8" t="str">
        <f aca="false">IF(OR($C21="",COUNTIFS(Targets!$AE$7:$AE$18,$C21)=0),"",IF(INDEX(Targets!$C$7:$C$18,MATCH($C21,Targets!$AE$7:$AE$18,0))="","",INDEX(Targets!$C$7:$C$18,MATCH($C21,Targets!$AE$7:$AE$18,0))))</f>
        <v/>
      </c>
      <c r="E21" s="8" t="str">
        <f aca="false">IF(OR($C21="",COUNTIFS(Targets!$AE$7:$AE$18,$C21)=0),"",IF(INDEX(Targets!$D$7:$D$18,MATCH($C21,Targets!$AE$7:$AE$18,0))="","",INDEX(Targets!$D$7:$D$18,MATCH($C21,Targets!$AE$7:$AE$18,0))))</f>
        <v/>
      </c>
      <c r="F21" s="8" t="str">
        <f aca="false">IF(OR($C21="",COUNTIFS(Targets!$AE$7:$AE$18,$C21)=0),"",IF(INDEX(Targets!$AD$7:$AD$18,MATCH($C21,Targets!$AE$7:$AE$18,0))="","",INDEX(Targets!$AD$7:$AD$18,MATCH($C21,Targets!$AE$7:$AE$18,0))))</f>
        <v/>
      </c>
      <c r="G21" s="7" t="str">
        <f aca="false">IF($C21="","",INDEX(Targets!$Y$7:$Y$18,MATCH($C21,Targets!$AE$7:$AE$18,0))&amp;" / "&amp;Mandate!$D$30)</f>
        <v/>
      </c>
      <c r="H21" s="8" t="str">
        <f aca="false">IF(OR($C21="",COUNTIFS(Targets!$AE$7:$AE$18,$C21)=0),"",IF(INDEX(Targets!$Q$7:$Q$18,MATCH($C21,Targets!$AE$7:$AE$18,0))="","",INDEX(Targets!$Q$7:$Q$18,MATCH($C21,Targets!$AE$7:$AE$18,0))))</f>
        <v/>
      </c>
      <c r="I21" s="8" t="str">
        <f aca="false">IF(OR($C21="",COUNTIFS(Targets!$AE$7:$AE$18,$C21)=0),"",IF(INDEX(Targets!$R$7:$R$18,MATCH($C21,Targets!$AE$7:$AE$18,0))="","",INDEX(Targets!$R$7:$R$18,MATCH($C21,Targets!$AE$7:$AE$18,0))))</f>
        <v/>
      </c>
      <c r="J21" s="2"/>
      <c r="K21" s="2"/>
      <c r="L21" s="2"/>
      <c r="M21" s="2"/>
      <c r="N21" s="2"/>
      <c r="O21" s="2"/>
      <c r="P21" s="2"/>
      <c r="Q21" s="2"/>
      <c r="R21" s="2"/>
      <c r="S21" s="2"/>
      <c r="T21" s="2"/>
      <c r="U21" s="2"/>
      <c r="V21" s="2"/>
      <c r="W21" s="2"/>
      <c r="X21" s="2"/>
      <c r="Y21" s="2"/>
      <c r="Z21" s="2"/>
      <c r="AA21" s="2"/>
      <c r="AB21" s="2"/>
      <c r="AC21" s="2"/>
      <c r="AD21" s="2"/>
      <c r="AE21" s="2"/>
      <c r="AF21" s="2"/>
      <c r="AG21" s="2"/>
      <c r="AH21" s="2"/>
    </row>
    <row r="22" customFormat="false" ht="54.75" hidden="false" customHeight="true" outlineLevel="0" collapsed="false">
      <c r="A22" s="1"/>
      <c r="B22" s="1"/>
      <c r="C22" s="7" t="str">
        <f aca="false">IF(COUNT(Targets!$AE$7:$AE$18)&gt;=10,10,"")</f>
        <v/>
      </c>
      <c r="D22" s="8" t="str">
        <f aca="false">IF(OR($C22="",COUNTIFS(Targets!$AE$7:$AE$18,$C22)=0),"",IF(INDEX(Targets!$C$7:$C$18,MATCH($C22,Targets!$AE$7:$AE$18,0))="","",INDEX(Targets!$C$7:$C$18,MATCH($C22,Targets!$AE$7:$AE$18,0))))</f>
        <v/>
      </c>
      <c r="E22" s="8" t="str">
        <f aca="false">IF(OR($C22="",COUNTIFS(Targets!$AE$7:$AE$18,$C22)=0),"",IF(INDEX(Targets!$D$7:$D$18,MATCH($C22,Targets!$AE$7:$AE$18,0))="","",INDEX(Targets!$D$7:$D$18,MATCH($C22,Targets!$AE$7:$AE$18,0))))</f>
        <v/>
      </c>
      <c r="F22" s="8" t="str">
        <f aca="false">IF(OR($C22="",COUNTIFS(Targets!$AE$7:$AE$18,$C22)=0),"",IF(INDEX(Targets!$AD$7:$AD$18,MATCH($C22,Targets!$AE$7:$AE$18,0))="","",INDEX(Targets!$AD$7:$AD$18,MATCH($C22,Targets!$AE$7:$AE$18,0))))</f>
        <v/>
      </c>
      <c r="G22" s="7" t="str">
        <f aca="false">IF($C22="","",INDEX(Targets!$Y$7:$Y$18,MATCH($C22,Targets!$AE$7:$AE$18,0))&amp;" / "&amp;Mandate!$D$30)</f>
        <v/>
      </c>
      <c r="H22" s="8" t="str">
        <f aca="false">IF(OR($C22="",COUNTIFS(Targets!$AE$7:$AE$18,$C22)=0),"",IF(INDEX(Targets!$Q$7:$Q$18,MATCH($C22,Targets!$AE$7:$AE$18,0))="","",INDEX(Targets!$Q$7:$Q$18,MATCH($C22,Targets!$AE$7:$AE$18,0))))</f>
        <v/>
      </c>
      <c r="I22" s="8" t="str">
        <f aca="false">IF(OR($C22="",COUNTIFS(Targets!$AE$7:$AE$18,$C22)=0),"",IF(INDEX(Targets!$R$7:$R$18,MATCH($C22,Targets!$AE$7:$AE$18,0))="","",INDEX(Targets!$R$7:$R$18,MATCH($C22,Targets!$AE$7:$AE$18,0))))</f>
        <v/>
      </c>
      <c r="J22" s="2"/>
      <c r="K22" s="2"/>
      <c r="L22" s="2"/>
      <c r="M22" s="2"/>
      <c r="N22" s="2"/>
      <c r="O22" s="2"/>
      <c r="P22" s="2"/>
      <c r="Q22" s="2"/>
      <c r="R22" s="2"/>
      <c r="S22" s="2"/>
      <c r="T22" s="2"/>
      <c r="U22" s="2"/>
      <c r="V22" s="2"/>
      <c r="W22" s="2"/>
      <c r="X22" s="2"/>
      <c r="Y22" s="2"/>
      <c r="Z22" s="2"/>
      <c r="AA22" s="2"/>
      <c r="AB22" s="2"/>
      <c r="AC22" s="2"/>
      <c r="AD22" s="2"/>
      <c r="AE22" s="2"/>
      <c r="AF22" s="2"/>
      <c r="AG22" s="2"/>
      <c r="AH22" s="2"/>
    </row>
    <row r="23" customFormat="false" ht="54.75" hidden="false" customHeight="true" outlineLevel="0" collapsed="false">
      <c r="A23" s="1"/>
      <c r="B23" s="1"/>
      <c r="C23" s="7" t="str">
        <f aca="false">IF(COUNT(Targets!$AE$7:$AE$18)&gt;=11,11,"")</f>
        <v/>
      </c>
      <c r="D23" s="8" t="str">
        <f aca="false">IF(OR($C23="",COUNTIFS(Targets!$AE$7:$AE$18,$C23)=0),"",IF(INDEX(Targets!$C$7:$C$18,MATCH($C23,Targets!$AE$7:$AE$18,0))="","",INDEX(Targets!$C$7:$C$18,MATCH($C23,Targets!$AE$7:$AE$18,0))))</f>
        <v/>
      </c>
      <c r="E23" s="8" t="str">
        <f aca="false">IF(OR($C23="",COUNTIFS(Targets!$AE$7:$AE$18,$C23)=0),"",IF(INDEX(Targets!$D$7:$D$18,MATCH($C23,Targets!$AE$7:$AE$18,0))="","",INDEX(Targets!$D$7:$D$18,MATCH($C23,Targets!$AE$7:$AE$18,0))))</f>
        <v/>
      </c>
      <c r="F23" s="8" t="str">
        <f aca="false">IF(OR($C23="",COUNTIFS(Targets!$AE$7:$AE$18,$C23)=0),"",IF(INDEX(Targets!$AD$7:$AD$18,MATCH($C23,Targets!$AE$7:$AE$18,0))="","",INDEX(Targets!$AD$7:$AD$18,MATCH($C23,Targets!$AE$7:$AE$18,0))))</f>
        <v/>
      </c>
      <c r="G23" s="7" t="str">
        <f aca="false">IF($C23="","",INDEX(Targets!$Y$7:$Y$18,MATCH($C23,Targets!$AE$7:$AE$18,0))&amp;" / "&amp;Mandate!$D$30)</f>
        <v/>
      </c>
      <c r="H23" s="8" t="str">
        <f aca="false">IF(OR($C23="",COUNTIFS(Targets!$AE$7:$AE$18,$C23)=0),"",IF(INDEX(Targets!$Q$7:$Q$18,MATCH($C23,Targets!$AE$7:$AE$18,0))="","",INDEX(Targets!$Q$7:$Q$18,MATCH($C23,Targets!$AE$7:$AE$18,0))))</f>
        <v/>
      </c>
      <c r="I23" s="8" t="str">
        <f aca="false">IF(OR($C23="",COUNTIFS(Targets!$AE$7:$AE$18,$C23)=0),"",IF(INDEX(Targets!$R$7:$R$18,MATCH($C23,Targets!$AE$7:$AE$18,0))="","",INDEX(Targets!$R$7:$R$18,MATCH($C23,Targets!$AE$7:$AE$18,0))))</f>
        <v/>
      </c>
      <c r="J23" s="2"/>
      <c r="K23" s="2"/>
      <c r="L23" s="2"/>
      <c r="M23" s="2"/>
      <c r="N23" s="2"/>
      <c r="O23" s="2"/>
      <c r="P23" s="2"/>
      <c r="Q23" s="2"/>
      <c r="R23" s="2"/>
      <c r="S23" s="2"/>
      <c r="T23" s="2"/>
      <c r="U23" s="2"/>
      <c r="V23" s="2"/>
      <c r="W23" s="2"/>
      <c r="X23" s="2"/>
      <c r="Y23" s="2"/>
      <c r="Z23" s="2"/>
      <c r="AA23" s="2"/>
      <c r="AB23" s="2"/>
      <c r="AC23" s="2"/>
      <c r="AD23" s="2"/>
      <c r="AE23" s="2"/>
      <c r="AF23" s="2"/>
      <c r="AG23" s="2"/>
      <c r="AH23" s="2"/>
    </row>
    <row r="24" customFormat="false" ht="54.75" hidden="false" customHeight="true" outlineLevel="0" collapsed="false">
      <c r="A24" s="1"/>
      <c r="B24" s="1"/>
      <c r="C24" s="7" t="str">
        <f aca="false">IF(COUNT(Targets!$AE$7:$AE$18)&gt;=12,12,"")</f>
        <v/>
      </c>
      <c r="D24" s="8" t="str">
        <f aca="false">IF(OR($C24="",COUNTIFS(Targets!$AE$7:$AE$18,$C24)=0),"",IF(INDEX(Targets!$C$7:$C$18,MATCH($C24,Targets!$AE$7:$AE$18,0))="","",INDEX(Targets!$C$7:$C$18,MATCH($C24,Targets!$AE$7:$AE$18,0))))</f>
        <v/>
      </c>
      <c r="E24" s="8" t="str">
        <f aca="false">IF(OR($C24="",COUNTIFS(Targets!$AE$7:$AE$18,$C24)=0),"",IF(INDEX(Targets!$D$7:$D$18,MATCH($C24,Targets!$AE$7:$AE$18,0))="","",INDEX(Targets!$D$7:$D$18,MATCH($C24,Targets!$AE$7:$AE$18,0))))</f>
        <v/>
      </c>
      <c r="F24" s="8" t="str">
        <f aca="false">IF(OR($C24="",COUNTIFS(Targets!$AE$7:$AE$18,$C24)=0),"",IF(INDEX(Targets!$AD$7:$AD$18,MATCH($C24,Targets!$AE$7:$AE$18,0))="","",INDEX(Targets!$AD$7:$AD$18,MATCH($C24,Targets!$AE$7:$AE$18,0))))</f>
        <v/>
      </c>
      <c r="G24" s="7" t="str">
        <f aca="false">IF($C24="","",INDEX(Targets!$Y$7:$Y$18,MATCH($C24,Targets!$AE$7:$AE$18,0))&amp;" / "&amp;Mandate!$D$30)</f>
        <v/>
      </c>
      <c r="H24" s="8" t="str">
        <f aca="false">IF(OR($C24="",COUNTIFS(Targets!$AE$7:$AE$18,$C24)=0),"",IF(INDEX(Targets!$Q$7:$Q$18,MATCH($C24,Targets!$AE$7:$AE$18,0))="","",INDEX(Targets!$Q$7:$Q$18,MATCH($C24,Targets!$AE$7:$AE$18,0))))</f>
        <v/>
      </c>
      <c r="I24" s="8" t="str">
        <f aca="false">IF(OR($C24="",COUNTIFS(Targets!$AE$7:$AE$18,$C24)=0),"",IF(INDEX(Targets!$R$7:$R$18,MATCH($C24,Targets!$AE$7:$AE$18,0))="","",INDEX(Targets!$R$7:$R$18,MATCH($C24,Targets!$AE$7:$AE$18,0))))</f>
        <v/>
      </c>
      <c r="J24" s="2"/>
      <c r="K24" s="2"/>
      <c r="L24" s="2"/>
      <c r="M24" s="2"/>
      <c r="N24" s="2"/>
      <c r="O24" s="2"/>
      <c r="P24" s="2"/>
      <c r="Q24" s="2"/>
      <c r="R24" s="2"/>
      <c r="S24" s="2"/>
      <c r="T24" s="2"/>
      <c r="U24" s="2"/>
      <c r="V24" s="2"/>
      <c r="W24" s="2"/>
      <c r="X24" s="2"/>
      <c r="Y24" s="2"/>
      <c r="Z24" s="2"/>
      <c r="AA24" s="2"/>
      <c r="AB24" s="2"/>
      <c r="AC24" s="2"/>
      <c r="AD24" s="2"/>
      <c r="AE24" s="2"/>
      <c r="AF24" s="2"/>
      <c r="AG24" s="2"/>
      <c r="AH24" s="2"/>
    </row>
    <row r="25" customFormat="false" ht="24" hidden="false" customHeight="true" outlineLevel="0" collapsed="false">
      <c r="A25" s="1"/>
      <c r="B25" s="1"/>
      <c r="C25" s="9"/>
      <c r="D25" s="2"/>
      <c r="E25" s="2"/>
      <c r="F25" s="2"/>
      <c r="G25" s="2"/>
      <c r="H25" s="2"/>
      <c r="I25" s="2"/>
      <c r="J25" s="2"/>
      <c r="K25" s="2"/>
      <c r="L25" s="2"/>
      <c r="M25" s="2"/>
      <c r="N25" s="2"/>
      <c r="O25" s="2"/>
      <c r="P25" s="2"/>
      <c r="Q25" s="2"/>
      <c r="R25" s="2"/>
      <c r="S25" s="2"/>
      <c r="T25" s="2"/>
      <c r="U25" s="2"/>
      <c r="V25" s="2"/>
      <c r="W25" s="2"/>
      <c r="X25" s="2"/>
      <c r="Y25" s="2"/>
      <c r="Z25" s="2"/>
      <c r="AA25" s="2"/>
      <c r="AB25" s="2"/>
      <c r="AC25" s="2"/>
      <c r="AD25" s="2"/>
      <c r="AE25" s="2"/>
      <c r="AF25" s="2"/>
      <c r="AG25" s="2"/>
      <c r="AH25" s="2"/>
    </row>
    <row r="26" customFormat="false" ht="24" hidden="false" customHeight="true" outlineLevel="0" collapsed="false">
      <c r="A26" s="1"/>
      <c r="B26" s="1"/>
      <c r="C26" s="9" t="s">
        <v>16</v>
      </c>
      <c r="D26" s="2"/>
      <c r="E26" s="10" t="n">
        <f aca="false">COUNTIFS(Targets!W7:W18,"Invalid target ID")+COUNTIFS(Targets!W7:W18,"Invalid priority")</f>
        <v>0</v>
      </c>
      <c r="F26" s="4" t="s">
        <v>17</v>
      </c>
      <c r="G26" s="2"/>
      <c r="H26" s="2"/>
      <c r="I26" s="2"/>
      <c r="J26" s="2"/>
      <c r="K26" s="2"/>
      <c r="L26" s="2"/>
      <c r="M26" s="2"/>
      <c r="N26" s="2"/>
      <c r="O26" s="2"/>
      <c r="P26" s="2"/>
      <c r="Q26" s="2"/>
      <c r="R26" s="2"/>
      <c r="S26" s="2"/>
      <c r="T26" s="2"/>
      <c r="U26" s="2"/>
      <c r="V26" s="2"/>
      <c r="W26" s="2"/>
      <c r="X26" s="2"/>
      <c r="Y26" s="2"/>
      <c r="Z26" s="2"/>
      <c r="AA26" s="2"/>
      <c r="AB26" s="2"/>
      <c r="AC26" s="2"/>
      <c r="AD26" s="2"/>
      <c r="AE26" s="2"/>
      <c r="AF26" s="2"/>
      <c r="AG26" s="2"/>
      <c r="AH26" s="2"/>
    </row>
    <row r="27" customFormat="false" ht="24" hidden="false" customHeight="true" outlineLevel="0" collapsed="false">
      <c r="A27" s="1"/>
      <c r="B27" s="1"/>
      <c r="C27" s="9"/>
      <c r="D27" s="2"/>
      <c r="E27" s="2"/>
      <c r="F27" s="2"/>
      <c r="G27" s="2"/>
      <c r="H27" s="2"/>
      <c r="I27" s="2"/>
      <c r="J27" s="2"/>
      <c r="K27" s="2"/>
      <c r="L27" s="2"/>
      <c r="M27" s="2"/>
      <c r="N27" s="2"/>
      <c r="O27" s="2"/>
      <c r="P27" s="2"/>
      <c r="Q27" s="2"/>
      <c r="R27" s="2"/>
      <c r="S27" s="2"/>
      <c r="T27" s="2"/>
      <c r="U27" s="2"/>
      <c r="V27" s="2"/>
      <c r="W27" s="2"/>
      <c r="X27" s="2"/>
      <c r="Y27" s="2"/>
      <c r="Z27" s="2"/>
      <c r="AA27" s="2"/>
      <c r="AB27" s="2"/>
      <c r="AC27" s="2"/>
      <c r="AD27" s="2"/>
      <c r="AE27" s="2"/>
      <c r="AF27" s="2"/>
      <c r="AG27" s="2"/>
      <c r="AH27" s="2"/>
    </row>
    <row r="28" customFormat="false" ht="24" hidden="false" customHeight="true" outlineLevel="0" collapsed="false">
      <c r="A28" s="1"/>
      <c r="B28" s="1"/>
      <c r="C28" s="11" t="s">
        <v>18</v>
      </c>
      <c r="D28" s="12"/>
      <c r="E28" s="12"/>
      <c r="F28" s="12"/>
      <c r="G28" s="12"/>
      <c r="H28" s="12"/>
      <c r="I28" s="12"/>
      <c r="J28" s="2"/>
      <c r="K28" s="2"/>
      <c r="L28" s="2"/>
      <c r="M28" s="2"/>
      <c r="N28" s="2"/>
      <c r="O28" s="2"/>
      <c r="P28" s="2"/>
      <c r="Q28" s="2"/>
      <c r="R28" s="2"/>
      <c r="S28" s="2"/>
      <c r="T28" s="2"/>
      <c r="U28" s="2"/>
      <c r="V28" s="2"/>
      <c r="W28" s="2"/>
      <c r="X28" s="2"/>
      <c r="Y28" s="2"/>
      <c r="Z28" s="2"/>
      <c r="AA28" s="2"/>
      <c r="AB28" s="2"/>
      <c r="AC28" s="2"/>
      <c r="AD28" s="2"/>
      <c r="AE28" s="2"/>
      <c r="AF28" s="2"/>
      <c r="AG28" s="2"/>
      <c r="AH28" s="2"/>
    </row>
    <row r="29" customFormat="false" ht="42" hidden="false" customHeight="true" outlineLevel="0" collapsed="false">
      <c r="A29" s="1"/>
      <c r="B29" s="1"/>
      <c r="C29" s="6" t="s">
        <v>19</v>
      </c>
      <c r="D29" s="6" t="s">
        <v>10</v>
      </c>
      <c r="E29" s="6" t="s">
        <v>11</v>
      </c>
      <c r="F29" s="6" t="s">
        <v>20</v>
      </c>
      <c r="G29" s="6" t="s">
        <v>21</v>
      </c>
      <c r="H29" s="6" t="s">
        <v>14</v>
      </c>
      <c r="I29" s="6" t="s">
        <v>15</v>
      </c>
      <c r="J29" s="2"/>
      <c r="K29" s="2"/>
      <c r="L29" s="2"/>
      <c r="M29" s="2"/>
      <c r="N29" s="2"/>
      <c r="O29" s="2"/>
      <c r="P29" s="2"/>
      <c r="Q29" s="2"/>
      <c r="R29" s="2"/>
      <c r="S29" s="2"/>
      <c r="T29" s="2"/>
      <c r="U29" s="2"/>
      <c r="V29" s="2"/>
      <c r="W29" s="2"/>
      <c r="X29" s="2"/>
      <c r="Y29" s="2"/>
      <c r="Z29" s="2"/>
      <c r="AA29" s="2"/>
      <c r="AB29" s="2"/>
      <c r="AC29" s="2"/>
      <c r="AD29" s="2"/>
      <c r="AE29" s="2"/>
      <c r="AF29" s="2"/>
      <c r="AG29" s="2"/>
      <c r="AH29" s="2"/>
    </row>
    <row r="30" customFormat="false" ht="54.75" hidden="false" customHeight="true" outlineLevel="0" collapsed="false">
      <c r="A30" s="1"/>
      <c r="B30" s="1"/>
      <c r="C30" s="7" t="str">
        <f aca="false">IF(COUNT(Targets!$AF$7:$AF$18)&gt;=1,1,"")</f>
        <v/>
      </c>
      <c r="D30" s="8" t="str">
        <f aca="false">IF(OR($C30="",COUNTIFS(Targets!$AF$7:$AF$18,$C30)=0),"",IF(INDEX(Targets!$C$7:$C$18,MATCH($C30,Targets!$AF$7:$AF$18,0))="","",INDEX(Targets!$C$7:$C$18,MATCH($C30,Targets!$AF$7:$AF$18,0))))</f>
        <v/>
      </c>
      <c r="E30" s="8" t="str">
        <f aca="false">IF(OR($C30="",COUNTIFS(Targets!$AF$7:$AF$18,$C30)=0),"",IF(INDEX(Targets!$D$7:$D$18,MATCH($C30,Targets!$AF$7:$AF$18,0))="","",INDEX(Targets!$D$7:$D$18,MATCH($C30,Targets!$AF$7:$AF$18,0))))</f>
        <v/>
      </c>
      <c r="F30" s="8" t="str">
        <f aca="false">IF(OR($C30="",COUNTIFS(Targets!$AF$7:$AF$18,$C30)=0),"",IF(INDEX(Targets!$F$7:$F$18,MATCH($C30,Targets!$AF$7:$AF$18,0))="","",INDEX(Targets!$F$7:$F$18,MATCH($C30,Targets!$AF$7:$AF$18,0))))</f>
        <v/>
      </c>
      <c r="G30" s="13" t="str">
        <f aca="false">IF($C30="","",INDEX(Targets!$G$7:$G$18,MATCH($C30,Targets!$AF$7:$AF$18,0)))</f>
        <v/>
      </c>
      <c r="H30" s="8" t="str">
        <f aca="false">IF(OR($C30="",COUNTIFS(Targets!$AF$7:$AF$18,$C30)=0),"",IF(INDEX(Targets!$Q$7:$Q$18,MATCH($C30,Targets!$AF$7:$AF$18,0))="","",INDEX(Targets!$Q$7:$Q$18,MATCH($C30,Targets!$AF$7:$AF$18,0))))</f>
        <v/>
      </c>
      <c r="I30" s="8" t="str">
        <f aca="false">IF(OR($C30="",COUNTIFS(Targets!$AF$7:$AF$18,$C30)=0),"",IF(INDEX(Targets!$R$7:$R$18,MATCH($C30,Targets!$AF$7:$AF$18,0))="","",INDEX(Targets!$R$7:$R$18,MATCH($C30,Targets!$AF$7:$AF$18,0))))</f>
        <v/>
      </c>
      <c r="J30" s="2"/>
      <c r="K30" s="2"/>
      <c r="L30" s="2"/>
      <c r="M30" s="2"/>
      <c r="N30" s="2"/>
      <c r="O30" s="2"/>
      <c r="P30" s="2"/>
      <c r="Q30" s="2"/>
      <c r="R30" s="2"/>
      <c r="S30" s="2"/>
      <c r="T30" s="2"/>
      <c r="U30" s="2"/>
      <c r="V30" s="2"/>
      <c r="W30" s="2"/>
      <c r="X30" s="2"/>
      <c r="Y30" s="2"/>
      <c r="Z30" s="2"/>
      <c r="AA30" s="2"/>
      <c r="AB30" s="2"/>
      <c r="AC30" s="2"/>
      <c r="AD30" s="2"/>
      <c r="AE30" s="2"/>
      <c r="AF30" s="2"/>
      <c r="AG30" s="2"/>
      <c r="AH30" s="2"/>
    </row>
    <row r="31" customFormat="false" ht="54.75" hidden="false" customHeight="true" outlineLevel="0" collapsed="false">
      <c r="A31" s="1"/>
      <c r="B31" s="1"/>
      <c r="C31" s="7" t="str">
        <f aca="false">IF(COUNT(Targets!$AF$7:$AF$18)&gt;=2,2,"")</f>
        <v/>
      </c>
      <c r="D31" s="8" t="str">
        <f aca="false">IF(OR($C31="",COUNTIFS(Targets!$AF$7:$AF$18,$C31)=0),"",IF(INDEX(Targets!$C$7:$C$18,MATCH($C31,Targets!$AF$7:$AF$18,0))="","",INDEX(Targets!$C$7:$C$18,MATCH($C31,Targets!$AF$7:$AF$18,0))))</f>
        <v/>
      </c>
      <c r="E31" s="8" t="str">
        <f aca="false">IF(OR($C31="",COUNTIFS(Targets!$AF$7:$AF$18,$C31)=0),"",IF(INDEX(Targets!$D$7:$D$18,MATCH($C31,Targets!$AF$7:$AF$18,0))="","",INDEX(Targets!$D$7:$D$18,MATCH($C31,Targets!$AF$7:$AF$18,0))))</f>
        <v/>
      </c>
      <c r="F31" s="8" t="str">
        <f aca="false">IF(OR($C31="",COUNTIFS(Targets!$AF$7:$AF$18,$C31)=0),"",IF(INDEX(Targets!$F$7:$F$18,MATCH($C31,Targets!$AF$7:$AF$18,0))="","",INDEX(Targets!$F$7:$F$18,MATCH($C31,Targets!$AF$7:$AF$18,0))))</f>
        <v/>
      </c>
      <c r="G31" s="13" t="str">
        <f aca="false">IF($C31="","",INDEX(Targets!$G$7:$G$18,MATCH($C31,Targets!$AF$7:$AF$18,0)))</f>
        <v/>
      </c>
      <c r="H31" s="8" t="str">
        <f aca="false">IF(OR($C31="",COUNTIFS(Targets!$AF$7:$AF$18,$C31)=0),"",IF(INDEX(Targets!$Q$7:$Q$18,MATCH($C31,Targets!$AF$7:$AF$18,0))="","",INDEX(Targets!$Q$7:$Q$18,MATCH($C31,Targets!$AF$7:$AF$18,0))))</f>
        <v/>
      </c>
      <c r="I31" s="8" t="str">
        <f aca="false">IF(OR($C31="",COUNTIFS(Targets!$AF$7:$AF$18,$C31)=0),"",IF(INDEX(Targets!$R$7:$R$18,MATCH($C31,Targets!$AF$7:$AF$18,0))="","",INDEX(Targets!$R$7:$R$18,MATCH($C31,Targets!$AF$7:$AF$18,0))))</f>
        <v/>
      </c>
      <c r="J31" s="2"/>
      <c r="K31" s="2"/>
      <c r="L31" s="2"/>
      <c r="M31" s="2"/>
      <c r="N31" s="2"/>
      <c r="O31" s="2"/>
      <c r="P31" s="2"/>
      <c r="Q31" s="2"/>
      <c r="R31" s="2"/>
      <c r="S31" s="2"/>
      <c r="T31" s="2"/>
      <c r="U31" s="2"/>
      <c r="V31" s="2"/>
      <c r="W31" s="2"/>
      <c r="X31" s="2"/>
      <c r="Y31" s="2"/>
      <c r="Z31" s="2"/>
      <c r="AA31" s="2"/>
      <c r="AB31" s="2"/>
      <c r="AC31" s="2"/>
      <c r="AD31" s="2"/>
      <c r="AE31" s="2"/>
      <c r="AF31" s="2"/>
      <c r="AG31" s="2"/>
      <c r="AH31" s="2"/>
    </row>
    <row r="32" customFormat="false" ht="54.75" hidden="false" customHeight="true" outlineLevel="0" collapsed="false">
      <c r="A32" s="1"/>
      <c r="B32" s="1"/>
      <c r="C32" s="7" t="str">
        <f aca="false">IF(COUNT(Targets!$AF$7:$AF$18)&gt;=3,3,"")</f>
        <v/>
      </c>
      <c r="D32" s="8" t="str">
        <f aca="false">IF(OR($C32="",COUNTIFS(Targets!$AF$7:$AF$18,$C32)=0),"",IF(INDEX(Targets!$C$7:$C$18,MATCH($C32,Targets!$AF$7:$AF$18,0))="","",INDEX(Targets!$C$7:$C$18,MATCH($C32,Targets!$AF$7:$AF$18,0))))</f>
        <v/>
      </c>
      <c r="E32" s="8" t="str">
        <f aca="false">IF(OR($C32="",COUNTIFS(Targets!$AF$7:$AF$18,$C32)=0),"",IF(INDEX(Targets!$D$7:$D$18,MATCH($C32,Targets!$AF$7:$AF$18,0))="","",INDEX(Targets!$D$7:$D$18,MATCH($C32,Targets!$AF$7:$AF$18,0))))</f>
        <v/>
      </c>
      <c r="F32" s="8" t="str">
        <f aca="false">IF(OR($C32="",COUNTIFS(Targets!$AF$7:$AF$18,$C32)=0),"",IF(INDEX(Targets!$F$7:$F$18,MATCH($C32,Targets!$AF$7:$AF$18,0))="","",INDEX(Targets!$F$7:$F$18,MATCH($C32,Targets!$AF$7:$AF$18,0))))</f>
        <v/>
      </c>
      <c r="G32" s="13" t="str">
        <f aca="false">IF($C32="","",INDEX(Targets!$G$7:$G$18,MATCH($C32,Targets!$AF$7:$AF$18,0)))</f>
        <v/>
      </c>
      <c r="H32" s="8" t="str">
        <f aca="false">IF(OR($C32="",COUNTIFS(Targets!$AF$7:$AF$18,$C32)=0),"",IF(INDEX(Targets!$Q$7:$Q$18,MATCH($C32,Targets!$AF$7:$AF$18,0))="","",INDEX(Targets!$Q$7:$Q$18,MATCH($C32,Targets!$AF$7:$AF$18,0))))</f>
        <v/>
      </c>
      <c r="I32" s="8" t="str">
        <f aca="false">IF(OR($C32="",COUNTIFS(Targets!$AF$7:$AF$18,$C32)=0),"",IF(INDEX(Targets!$R$7:$R$18,MATCH($C32,Targets!$AF$7:$AF$18,0))="","",INDEX(Targets!$R$7:$R$18,MATCH($C32,Targets!$AF$7:$AF$18,0))))</f>
        <v/>
      </c>
      <c r="J32" s="2"/>
      <c r="K32" s="2"/>
      <c r="L32" s="2"/>
      <c r="M32" s="2"/>
      <c r="N32" s="2"/>
      <c r="O32" s="2"/>
      <c r="P32" s="2"/>
      <c r="Q32" s="2"/>
      <c r="R32" s="2"/>
      <c r="S32" s="2"/>
      <c r="T32" s="2"/>
      <c r="U32" s="2"/>
      <c r="V32" s="2"/>
      <c r="W32" s="2"/>
      <c r="X32" s="2"/>
      <c r="Y32" s="2"/>
      <c r="Z32" s="2"/>
      <c r="AA32" s="2"/>
      <c r="AB32" s="2"/>
      <c r="AC32" s="2"/>
      <c r="AD32" s="2"/>
      <c r="AE32" s="2"/>
      <c r="AF32" s="2"/>
      <c r="AG32" s="2"/>
      <c r="AH32" s="2"/>
    </row>
    <row r="33" customFormat="false" ht="54.75" hidden="false" customHeight="true" outlineLevel="0" collapsed="false">
      <c r="A33" s="1"/>
      <c r="B33" s="1"/>
      <c r="C33" s="7" t="str">
        <f aca="false">IF(COUNT(Targets!$AF$7:$AF$18)&gt;=4,4,"")</f>
        <v/>
      </c>
      <c r="D33" s="8" t="str">
        <f aca="false">IF(OR($C33="",COUNTIFS(Targets!$AF$7:$AF$18,$C33)=0),"",IF(INDEX(Targets!$C$7:$C$18,MATCH($C33,Targets!$AF$7:$AF$18,0))="","",INDEX(Targets!$C$7:$C$18,MATCH($C33,Targets!$AF$7:$AF$18,0))))</f>
        <v/>
      </c>
      <c r="E33" s="8" t="str">
        <f aca="false">IF(OR($C33="",COUNTIFS(Targets!$AF$7:$AF$18,$C33)=0),"",IF(INDEX(Targets!$D$7:$D$18,MATCH($C33,Targets!$AF$7:$AF$18,0))="","",INDEX(Targets!$D$7:$D$18,MATCH($C33,Targets!$AF$7:$AF$18,0))))</f>
        <v/>
      </c>
      <c r="F33" s="8" t="str">
        <f aca="false">IF(OR($C33="",COUNTIFS(Targets!$AF$7:$AF$18,$C33)=0),"",IF(INDEX(Targets!$F$7:$F$18,MATCH($C33,Targets!$AF$7:$AF$18,0))="","",INDEX(Targets!$F$7:$F$18,MATCH($C33,Targets!$AF$7:$AF$18,0))))</f>
        <v/>
      </c>
      <c r="G33" s="13" t="str">
        <f aca="false">IF($C33="","",INDEX(Targets!$G$7:$G$18,MATCH($C33,Targets!$AF$7:$AF$18,0)))</f>
        <v/>
      </c>
      <c r="H33" s="8" t="str">
        <f aca="false">IF(OR($C33="",COUNTIFS(Targets!$AF$7:$AF$18,$C33)=0),"",IF(INDEX(Targets!$Q$7:$Q$18,MATCH($C33,Targets!$AF$7:$AF$18,0))="","",INDEX(Targets!$Q$7:$Q$18,MATCH($C33,Targets!$AF$7:$AF$18,0))))</f>
        <v/>
      </c>
      <c r="I33" s="8" t="str">
        <f aca="false">IF(OR($C33="",COUNTIFS(Targets!$AF$7:$AF$18,$C33)=0),"",IF(INDEX(Targets!$R$7:$R$18,MATCH($C33,Targets!$AF$7:$AF$18,0))="","",INDEX(Targets!$R$7:$R$18,MATCH($C33,Targets!$AF$7:$AF$18,0))))</f>
        <v/>
      </c>
      <c r="J33" s="2"/>
      <c r="K33" s="2"/>
      <c r="L33" s="2"/>
      <c r="M33" s="2"/>
      <c r="N33" s="2"/>
      <c r="O33" s="2"/>
      <c r="P33" s="2"/>
      <c r="Q33" s="2"/>
      <c r="R33" s="2"/>
      <c r="S33" s="2"/>
      <c r="T33" s="2"/>
      <c r="U33" s="2"/>
      <c r="V33" s="2"/>
      <c r="W33" s="2"/>
      <c r="X33" s="2"/>
      <c r="Y33" s="2"/>
      <c r="Z33" s="2"/>
      <c r="AA33" s="2"/>
      <c r="AB33" s="2"/>
      <c r="AC33" s="2"/>
      <c r="AD33" s="2"/>
      <c r="AE33" s="2"/>
      <c r="AF33" s="2"/>
      <c r="AG33" s="2"/>
      <c r="AH33" s="2"/>
    </row>
    <row r="34" customFormat="false" ht="54.75" hidden="false" customHeight="true" outlineLevel="0" collapsed="false">
      <c r="A34" s="1"/>
      <c r="B34" s="1"/>
      <c r="C34" s="7" t="str">
        <f aca="false">IF(COUNT(Targets!$AF$7:$AF$18)&gt;=5,5,"")</f>
        <v/>
      </c>
      <c r="D34" s="8" t="str">
        <f aca="false">IF(OR($C34="",COUNTIFS(Targets!$AF$7:$AF$18,$C34)=0),"",IF(INDEX(Targets!$C$7:$C$18,MATCH($C34,Targets!$AF$7:$AF$18,0))="","",INDEX(Targets!$C$7:$C$18,MATCH($C34,Targets!$AF$7:$AF$18,0))))</f>
        <v/>
      </c>
      <c r="E34" s="8" t="str">
        <f aca="false">IF(OR($C34="",COUNTIFS(Targets!$AF$7:$AF$18,$C34)=0),"",IF(INDEX(Targets!$D$7:$D$18,MATCH($C34,Targets!$AF$7:$AF$18,0))="","",INDEX(Targets!$D$7:$D$18,MATCH($C34,Targets!$AF$7:$AF$18,0))))</f>
        <v/>
      </c>
      <c r="F34" s="8" t="str">
        <f aca="false">IF(OR($C34="",COUNTIFS(Targets!$AF$7:$AF$18,$C34)=0),"",IF(INDEX(Targets!$F$7:$F$18,MATCH($C34,Targets!$AF$7:$AF$18,0))="","",INDEX(Targets!$F$7:$F$18,MATCH($C34,Targets!$AF$7:$AF$18,0))))</f>
        <v/>
      </c>
      <c r="G34" s="13" t="str">
        <f aca="false">IF($C34="","",INDEX(Targets!$G$7:$G$18,MATCH($C34,Targets!$AF$7:$AF$18,0)))</f>
        <v/>
      </c>
      <c r="H34" s="8" t="str">
        <f aca="false">IF(OR($C34="",COUNTIFS(Targets!$AF$7:$AF$18,$C34)=0),"",IF(INDEX(Targets!$Q$7:$Q$18,MATCH($C34,Targets!$AF$7:$AF$18,0))="","",INDEX(Targets!$Q$7:$Q$18,MATCH($C34,Targets!$AF$7:$AF$18,0))))</f>
        <v/>
      </c>
      <c r="I34" s="8" t="str">
        <f aca="false">IF(OR($C34="",COUNTIFS(Targets!$AF$7:$AF$18,$C34)=0),"",IF(INDEX(Targets!$R$7:$R$18,MATCH($C34,Targets!$AF$7:$AF$18,0))="","",INDEX(Targets!$R$7:$R$18,MATCH($C34,Targets!$AF$7:$AF$18,0))))</f>
        <v/>
      </c>
      <c r="J34" s="2"/>
      <c r="K34" s="2"/>
      <c r="L34" s="2"/>
      <c r="M34" s="2"/>
      <c r="N34" s="2"/>
      <c r="O34" s="2"/>
      <c r="P34" s="2"/>
      <c r="Q34" s="2"/>
      <c r="R34" s="2"/>
      <c r="S34" s="2"/>
      <c r="T34" s="2"/>
      <c r="U34" s="2"/>
      <c r="V34" s="2"/>
      <c r="W34" s="2"/>
      <c r="X34" s="2"/>
      <c r="Y34" s="2"/>
      <c r="Z34" s="2"/>
      <c r="AA34" s="2"/>
      <c r="AB34" s="2"/>
      <c r="AC34" s="2"/>
      <c r="AD34" s="2"/>
      <c r="AE34" s="2"/>
      <c r="AF34" s="2"/>
      <c r="AG34" s="2"/>
      <c r="AH34" s="2"/>
    </row>
    <row r="35" customFormat="false" ht="54.75" hidden="false" customHeight="true" outlineLevel="0" collapsed="false">
      <c r="A35" s="1"/>
      <c r="B35" s="1"/>
      <c r="C35" s="7" t="str">
        <f aca="false">IF(COUNT(Targets!$AF$7:$AF$18)&gt;=6,6,"")</f>
        <v/>
      </c>
      <c r="D35" s="8" t="str">
        <f aca="false">IF(OR($C35="",COUNTIFS(Targets!$AF$7:$AF$18,$C35)=0),"",IF(INDEX(Targets!$C$7:$C$18,MATCH($C35,Targets!$AF$7:$AF$18,0))="","",INDEX(Targets!$C$7:$C$18,MATCH($C35,Targets!$AF$7:$AF$18,0))))</f>
        <v/>
      </c>
      <c r="E35" s="8" t="str">
        <f aca="false">IF(OR($C35="",COUNTIFS(Targets!$AF$7:$AF$18,$C35)=0),"",IF(INDEX(Targets!$D$7:$D$18,MATCH($C35,Targets!$AF$7:$AF$18,0))="","",INDEX(Targets!$D$7:$D$18,MATCH($C35,Targets!$AF$7:$AF$18,0))))</f>
        <v/>
      </c>
      <c r="F35" s="8" t="str">
        <f aca="false">IF(OR($C35="",COUNTIFS(Targets!$AF$7:$AF$18,$C35)=0),"",IF(INDEX(Targets!$F$7:$F$18,MATCH($C35,Targets!$AF$7:$AF$18,0))="","",INDEX(Targets!$F$7:$F$18,MATCH($C35,Targets!$AF$7:$AF$18,0))))</f>
        <v/>
      </c>
      <c r="G35" s="13" t="str">
        <f aca="false">IF($C35="","",INDEX(Targets!$G$7:$G$18,MATCH($C35,Targets!$AF$7:$AF$18,0)))</f>
        <v/>
      </c>
      <c r="H35" s="8" t="str">
        <f aca="false">IF(OR($C35="",COUNTIFS(Targets!$AF$7:$AF$18,$C35)=0),"",IF(INDEX(Targets!$Q$7:$Q$18,MATCH($C35,Targets!$AF$7:$AF$18,0))="","",INDEX(Targets!$Q$7:$Q$18,MATCH($C35,Targets!$AF$7:$AF$18,0))))</f>
        <v/>
      </c>
      <c r="I35" s="8" t="str">
        <f aca="false">IF(OR($C35="",COUNTIFS(Targets!$AF$7:$AF$18,$C35)=0),"",IF(INDEX(Targets!$R$7:$R$18,MATCH($C35,Targets!$AF$7:$AF$18,0))="","",INDEX(Targets!$R$7:$R$18,MATCH($C35,Targets!$AF$7:$AF$18,0))))</f>
        <v/>
      </c>
      <c r="J35" s="2"/>
      <c r="K35" s="2"/>
      <c r="L35" s="2"/>
      <c r="M35" s="2"/>
      <c r="N35" s="2"/>
      <c r="O35" s="2"/>
      <c r="P35" s="2"/>
      <c r="Q35" s="2"/>
      <c r="R35" s="2"/>
      <c r="S35" s="2"/>
      <c r="T35" s="2"/>
      <c r="U35" s="2"/>
      <c r="V35" s="2"/>
      <c r="W35" s="2"/>
      <c r="X35" s="2"/>
      <c r="Y35" s="2"/>
      <c r="Z35" s="2"/>
      <c r="AA35" s="2"/>
      <c r="AB35" s="2"/>
      <c r="AC35" s="2"/>
      <c r="AD35" s="2"/>
      <c r="AE35" s="2"/>
      <c r="AF35" s="2"/>
      <c r="AG35" s="2"/>
      <c r="AH35" s="2"/>
    </row>
    <row r="36" customFormat="false" ht="54.75" hidden="false" customHeight="true" outlineLevel="0" collapsed="false">
      <c r="A36" s="1"/>
      <c r="B36" s="1"/>
      <c r="C36" s="7" t="str">
        <f aca="false">IF(COUNT(Targets!$AF$7:$AF$18)&gt;=7,7,"")</f>
        <v/>
      </c>
      <c r="D36" s="8" t="str">
        <f aca="false">IF(OR($C36="",COUNTIFS(Targets!$AF$7:$AF$18,$C36)=0),"",IF(INDEX(Targets!$C$7:$C$18,MATCH($C36,Targets!$AF$7:$AF$18,0))="","",INDEX(Targets!$C$7:$C$18,MATCH($C36,Targets!$AF$7:$AF$18,0))))</f>
        <v/>
      </c>
      <c r="E36" s="8" t="str">
        <f aca="false">IF(OR($C36="",COUNTIFS(Targets!$AF$7:$AF$18,$C36)=0),"",IF(INDEX(Targets!$D$7:$D$18,MATCH($C36,Targets!$AF$7:$AF$18,0))="","",INDEX(Targets!$D$7:$D$18,MATCH($C36,Targets!$AF$7:$AF$18,0))))</f>
        <v/>
      </c>
      <c r="F36" s="8" t="str">
        <f aca="false">IF(OR($C36="",COUNTIFS(Targets!$AF$7:$AF$18,$C36)=0),"",IF(INDEX(Targets!$F$7:$F$18,MATCH($C36,Targets!$AF$7:$AF$18,0))="","",INDEX(Targets!$F$7:$F$18,MATCH($C36,Targets!$AF$7:$AF$18,0))))</f>
        <v/>
      </c>
      <c r="G36" s="13" t="str">
        <f aca="false">IF($C36="","",INDEX(Targets!$G$7:$G$18,MATCH($C36,Targets!$AF$7:$AF$18,0)))</f>
        <v/>
      </c>
      <c r="H36" s="8" t="str">
        <f aca="false">IF(OR($C36="",COUNTIFS(Targets!$AF$7:$AF$18,$C36)=0),"",IF(INDEX(Targets!$Q$7:$Q$18,MATCH($C36,Targets!$AF$7:$AF$18,0))="","",INDEX(Targets!$Q$7:$Q$18,MATCH($C36,Targets!$AF$7:$AF$18,0))))</f>
        <v/>
      </c>
      <c r="I36" s="8" t="str">
        <f aca="false">IF(OR($C36="",COUNTIFS(Targets!$AF$7:$AF$18,$C36)=0),"",IF(INDEX(Targets!$R$7:$R$18,MATCH($C36,Targets!$AF$7:$AF$18,0))="","",INDEX(Targets!$R$7:$R$18,MATCH($C36,Targets!$AF$7:$AF$18,0))))</f>
        <v/>
      </c>
      <c r="J36" s="2"/>
      <c r="K36" s="2"/>
      <c r="L36" s="2"/>
      <c r="M36" s="2"/>
      <c r="N36" s="2"/>
      <c r="O36" s="2"/>
      <c r="P36" s="2"/>
      <c r="Q36" s="2"/>
      <c r="R36" s="2"/>
      <c r="S36" s="2"/>
      <c r="T36" s="2"/>
      <c r="U36" s="2"/>
      <c r="V36" s="2"/>
      <c r="W36" s="2"/>
      <c r="X36" s="2"/>
      <c r="Y36" s="2"/>
      <c r="Z36" s="2"/>
      <c r="AA36" s="2"/>
      <c r="AB36" s="2"/>
      <c r="AC36" s="2"/>
      <c r="AD36" s="2"/>
      <c r="AE36" s="2"/>
      <c r="AF36" s="2"/>
      <c r="AG36" s="2"/>
      <c r="AH36" s="2"/>
    </row>
    <row r="37" customFormat="false" ht="54.75" hidden="false" customHeight="true" outlineLevel="0" collapsed="false">
      <c r="A37" s="1"/>
      <c r="B37" s="1"/>
      <c r="C37" s="7" t="str">
        <f aca="false">IF(COUNT(Targets!$AF$7:$AF$18)&gt;=8,8,"")</f>
        <v/>
      </c>
      <c r="D37" s="8" t="str">
        <f aca="false">IF(OR($C37="",COUNTIFS(Targets!$AF$7:$AF$18,$C37)=0),"",IF(INDEX(Targets!$C$7:$C$18,MATCH($C37,Targets!$AF$7:$AF$18,0))="","",INDEX(Targets!$C$7:$C$18,MATCH($C37,Targets!$AF$7:$AF$18,0))))</f>
        <v/>
      </c>
      <c r="E37" s="8" t="str">
        <f aca="false">IF(OR($C37="",COUNTIFS(Targets!$AF$7:$AF$18,$C37)=0),"",IF(INDEX(Targets!$D$7:$D$18,MATCH($C37,Targets!$AF$7:$AF$18,0))="","",INDEX(Targets!$D$7:$D$18,MATCH($C37,Targets!$AF$7:$AF$18,0))))</f>
        <v/>
      </c>
      <c r="F37" s="8" t="str">
        <f aca="false">IF(OR($C37="",COUNTIFS(Targets!$AF$7:$AF$18,$C37)=0),"",IF(INDEX(Targets!$F$7:$F$18,MATCH($C37,Targets!$AF$7:$AF$18,0))="","",INDEX(Targets!$F$7:$F$18,MATCH($C37,Targets!$AF$7:$AF$18,0))))</f>
        <v/>
      </c>
      <c r="G37" s="13" t="str">
        <f aca="false">IF($C37="","",INDEX(Targets!$G$7:$G$18,MATCH($C37,Targets!$AF$7:$AF$18,0)))</f>
        <v/>
      </c>
      <c r="H37" s="8" t="str">
        <f aca="false">IF(OR($C37="",COUNTIFS(Targets!$AF$7:$AF$18,$C37)=0),"",IF(INDEX(Targets!$Q$7:$Q$18,MATCH($C37,Targets!$AF$7:$AF$18,0))="","",INDEX(Targets!$Q$7:$Q$18,MATCH($C37,Targets!$AF$7:$AF$18,0))))</f>
        <v/>
      </c>
      <c r="I37" s="8" t="str">
        <f aca="false">IF(OR($C37="",COUNTIFS(Targets!$AF$7:$AF$18,$C37)=0),"",IF(INDEX(Targets!$R$7:$R$18,MATCH($C37,Targets!$AF$7:$AF$18,0))="","",INDEX(Targets!$R$7:$R$18,MATCH($C37,Targets!$AF$7:$AF$18,0))))</f>
        <v/>
      </c>
      <c r="J37" s="2"/>
      <c r="K37" s="2"/>
      <c r="L37" s="2"/>
      <c r="M37" s="2"/>
      <c r="N37" s="2"/>
      <c r="O37" s="2"/>
      <c r="P37" s="2"/>
      <c r="Q37" s="2"/>
      <c r="R37" s="2"/>
      <c r="S37" s="2"/>
      <c r="T37" s="2"/>
      <c r="U37" s="2"/>
      <c r="V37" s="2"/>
      <c r="W37" s="2"/>
      <c r="X37" s="2"/>
      <c r="Y37" s="2"/>
      <c r="Z37" s="2"/>
      <c r="AA37" s="2"/>
      <c r="AB37" s="2"/>
      <c r="AC37" s="2"/>
      <c r="AD37" s="2"/>
      <c r="AE37" s="2"/>
      <c r="AF37" s="2"/>
      <c r="AG37" s="2"/>
      <c r="AH37" s="2"/>
    </row>
    <row r="38" customFormat="false" ht="54.75" hidden="false" customHeight="true" outlineLevel="0" collapsed="false">
      <c r="A38" s="1"/>
      <c r="B38" s="1"/>
      <c r="C38" s="7" t="str">
        <f aca="false">IF(COUNT(Targets!$AF$7:$AF$18)&gt;=9,9,"")</f>
        <v/>
      </c>
      <c r="D38" s="8" t="str">
        <f aca="false">IF(OR($C38="",COUNTIFS(Targets!$AF$7:$AF$18,$C38)=0),"",IF(INDEX(Targets!$C$7:$C$18,MATCH($C38,Targets!$AF$7:$AF$18,0))="","",INDEX(Targets!$C$7:$C$18,MATCH($C38,Targets!$AF$7:$AF$18,0))))</f>
        <v/>
      </c>
      <c r="E38" s="8" t="str">
        <f aca="false">IF(OR($C38="",COUNTIFS(Targets!$AF$7:$AF$18,$C38)=0),"",IF(INDEX(Targets!$D$7:$D$18,MATCH($C38,Targets!$AF$7:$AF$18,0))="","",INDEX(Targets!$D$7:$D$18,MATCH($C38,Targets!$AF$7:$AF$18,0))))</f>
        <v/>
      </c>
      <c r="F38" s="8" t="str">
        <f aca="false">IF(OR($C38="",COUNTIFS(Targets!$AF$7:$AF$18,$C38)=0),"",IF(INDEX(Targets!$F$7:$F$18,MATCH($C38,Targets!$AF$7:$AF$18,0))="","",INDEX(Targets!$F$7:$F$18,MATCH($C38,Targets!$AF$7:$AF$18,0))))</f>
        <v/>
      </c>
      <c r="G38" s="13" t="str">
        <f aca="false">IF($C38="","",INDEX(Targets!$G$7:$G$18,MATCH($C38,Targets!$AF$7:$AF$18,0)))</f>
        <v/>
      </c>
      <c r="H38" s="8" t="str">
        <f aca="false">IF(OR($C38="",COUNTIFS(Targets!$AF$7:$AF$18,$C38)=0),"",IF(INDEX(Targets!$Q$7:$Q$18,MATCH($C38,Targets!$AF$7:$AF$18,0))="","",INDEX(Targets!$Q$7:$Q$18,MATCH($C38,Targets!$AF$7:$AF$18,0))))</f>
        <v/>
      </c>
      <c r="I38" s="8" t="str">
        <f aca="false">IF(OR($C38="",COUNTIFS(Targets!$AF$7:$AF$18,$C38)=0),"",IF(INDEX(Targets!$R$7:$R$18,MATCH($C38,Targets!$AF$7:$AF$18,0))="","",INDEX(Targets!$R$7:$R$18,MATCH($C38,Targets!$AF$7:$AF$18,0))))</f>
        <v/>
      </c>
      <c r="J38" s="2"/>
      <c r="K38" s="2"/>
      <c r="L38" s="2"/>
      <c r="M38" s="2"/>
      <c r="N38" s="2"/>
      <c r="O38" s="2"/>
      <c r="P38" s="2"/>
      <c r="Q38" s="2"/>
      <c r="R38" s="2"/>
      <c r="S38" s="2"/>
      <c r="T38" s="2"/>
      <c r="U38" s="2"/>
      <c r="V38" s="2"/>
      <c r="W38" s="2"/>
      <c r="X38" s="2"/>
      <c r="Y38" s="2"/>
      <c r="Z38" s="2"/>
      <c r="AA38" s="2"/>
      <c r="AB38" s="2"/>
      <c r="AC38" s="2"/>
      <c r="AD38" s="2"/>
      <c r="AE38" s="2"/>
      <c r="AF38" s="2"/>
      <c r="AG38" s="2"/>
      <c r="AH38" s="2"/>
    </row>
    <row r="39" customFormat="false" ht="54.75" hidden="false" customHeight="true" outlineLevel="0" collapsed="false">
      <c r="A39" s="1"/>
      <c r="B39" s="1"/>
      <c r="C39" s="7" t="str">
        <f aca="false">IF(COUNT(Targets!$AF$7:$AF$18)&gt;=10,10,"")</f>
        <v/>
      </c>
      <c r="D39" s="8" t="str">
        <f aca="false">IF(OR($C39="",COUNTIFS(Targets!$AF$7:$AF$18,$C39)=0),"",IF(INDEX(Targets!$C$7:$C$18,MATCH($C39,Targets!$AF$7:$AF$18,0))="","",INDEX(Targets!$C$7:$C$18,MATCH($C39,Targets!$AF$7:$AF$18,0))))</f>
        <v/>
      </c>
      <c r="E39" s="8" t="str">
        <f aca="false">IF(OR($C39="",COUNTIFS(Targets!$AF$7:$AF$18,$C39)=0),"",IF(INDEX(Targets!$D$7:$D$18,MATCH($C39,Targets!$AF$7:$AF$18,0))="","",INDEX(Targets!$D$7:$D$18,MATCH($C39,Targets!$AF$7:$AF$18,0))))</f>
        <v/>
      </c>
      <c r="F39" s="8" t="str">
        <f aca="false">IF(OR($C39="",COUNTIFS(Targets!$AF$7:$AF$18,$C39)=0),"",IF(INDEX(Targets!$F$7:$F$18,MATCH($C39,Targets!$AF$7:$AF$18,0))="","",INDEX(Targets!$F$7:$F$18,MATCH($C39,Targets!$AF$7:$AF$18,0))))</f>
        <v/>
      </c>
      <c r="G39" s="13" t="str">
        <f aca="false">IF($C39="","",INDEX(Targets!$G$7:$G$18,MATCH($C39,Targets!$AF$7:$AF$18,0)))</f>
        <v/>
      </c>
      <c r="H39" s="8" t="str">
        <f aca="false">IF(OR($C39="",COUNTIFS(Targets!$AF$7:$AF$18,$C39)=0),"",IF(INDEX(Targets!$Q$7:$Q$18,MATCH($C39,Targets!$AF$7:$AF$18,0))="","",INDEX(Targets!$Q$7:$Q$18,MATCH($C39,Targets!$AF$7:$AF$18,0))))</f>
        <v/>
      </c>
      <c r="I39" s="8" t="str">
        <f aca="false">IF(OR($C39="",COUNTIFS(Targets!$AF$7:$AF$18,$C39)=0),"",IF(INDEX(Targets!$R$7:$R$18,MATCH($C39,Targets!$AF$7:$AF$18,0))="","",INDEX(Targets!$R$7:$R$18,MATCH($C39,Targets!$AF$7:$AF$18,0))))</f>
        <v/>
      </c>
      <c r="J39" s="2"/>
      <c r="K39" s="2"/>
      <c r="L39" s="2"/>
      <c r="M39" s="2"/>
      <c r="N39" s="2"/>
      <c r="O39" s="2"/>
      <c r="P39" s="2"/>
      <c r="Q39" s="2"/>
      <c r="R39" s="2"/>
      <c r="S39" s="2"/>
      <c r="T39" s="2"/>
      <c r="U39" s="2"/>
      <c r="V39" s="2"/>
      <c r="W39" s="2"/>
      <c r="X39" s="2"/>
      <c r="Y39" s="2"/>
      <c r="Z39" s="2"/>
      <c r="AA39" s="2"/>
      <c r="AB39" s="2"/>
      <c r="AC39" s="2"/>
      <c r="AD39" s="2"/>
      <c r="AE39" s="2"/>
      <c r="AF39" s="2"/>
      <c r="AG39" s="2"/>
      <c r="AH39" s="2"/>
    </row>
    <row r="40" customFormat="false" ht="54.75" hidden="false" customHeight="true" outlineLevel="0" collapsed="false">
      <c r="A40" s="1"/>
      <c r="B40" s="1"/>
      <c r="C40" s="7" t="str">
        <f aca="false">IF(COUNT(Targets!$AF$7:$AF$18)&gt;=11,11,"")</f>
        <v/>
      </c>
      <c r="D40" s="8" t="str">
        <f aca="false">IF(OR($C40="",COUNTIFS(Targets!$AF$7:$AF$18,$C40)=0),"",IF(INDEX(Targets!$C$7:$C$18,MATCH($C40,Targets!$AF$7:$AF$18,0))="","",INDEX(Targets!$C$7:$C$18,MATCH($C40,Targets!$AF$7:$AF$18,0))))</f>
        <v/>
      </c>
      <c r="E40" s="8" t="str">
        <f aca="false">IF(OR($C40="",COUNTIFS(Targets!$AF$7:$AF$18,$C40)=0),"",IF(INDEX(Targets!$D$7:$D$18,MATCH($C40,Targets!$AF$7:$AF$18,0))="","",INDEX(Targets!$D$7:$D$18,MATCH($C40,Targets!$AF$7:$AF$18,0))))</f>
        <v/>
      </c>
      <c r="F40" s="8" t="str">
        <f aca="false">IF(OR($C40="",COUNTIFS(Targets!$AF$7:$AF$18,$C40)=0),"",IF(INDEX(Targets!$F$7:$F$18,MATCH($C40,Targets!$AF$7:$AF$18,0))="","",INDEX(Targets!$F$7:$F$18,MATCH($C40,Targets!$AF$7:$AF$18,0))))</f>
        <v/>
      </c>
      <c r="G40" s="13" t="str">
        <f aca="false">IF($C40="","",INDEX(Targets!$G$7:$G$18,MATCH($C40,Targets!$AF$7:$AF$18,0)))</f>
        <v/>
      </c>
      <c r="H40" s="8" t="str">
        <f aca="false">IF(OR($C40="",COUNTIFS(Targets!$AF$7:$AF$18,$C40)=0),"",IF(INDEX(Targets!$Q$7:$Q$18,MATCH($C40,Targets!$AF$7:$AF$18,0))="","",INDEX(Targets!$Q$7:$Q$18,MATCH($C40,Targets!$AF$7:$AF$18,0))))</f>
        <v/>
      </c>
      <c r="I40" s="8" t="str">
        <f aca="false">IF(OR($C40="",COUNTIFS(Targets!$AF$7:$AF$18,$C40)=0),"",IF(INDEX(Targets!$R$7:$R$18,MATCH($C40,Targets!$AF$7:$AF$18,0))="","",INDEX(Targets!$R$7:$R$18,MATCH($C40,Targets!$AF$7:$AF$18,0))))</f>
        <v/>
      </c>
      <c r="J40" s="2"/>
      <c r="K40" s="2"/>
      <c r="L40" s="2"/>
      <c r="M40" s="2"/>
      <c r="N40" s="2"/>
      <c r="O40" s="2"/>
      <c r="P40" s="2"/>
      <c r="Q40" s="2"/>
      <c r="R40" s="2"/>
      <c r="S40" s="2"/>
      <c r="T40" s="2"/>
      <c r="U40" s="2"/>
      <c r="V40" s="2"/>
      <c r="W40" s="2"/>
      <c r="X40" s="2"/>
      <c r="Y40" s="2"/>
      <c r="Z40" s="2"/>
      <c r="AA40" s="2"/>
      <c r="AB40" s="2"/>
      <c r="AC40" s="2"/>
      <c r="AD40" s="2"/>
      <c r="AE40" s="2"/>
      <c r="AF40" s="2"/>
      <c r="AG40" s="2"/>
      <c r="AH40" s="2"/>
    </row>
    <row r="41" customFormat="false" ht="54.75" hidden="false" customHeight="true" outlineLevel="0" collapsed="false">
      <c r="A41" s="1"/>
      <c r="B41" s="1"/>
      <c r="C41" s="7" t="str">
        <f aca="false">IF(COUNT(Targets!$AF$7:$AF$18)&gt;=12,12,"")</f>
        <v/>
      </c>
      <c r="D41" s="8" t="str">
        <f aca="false">IF(OR($C41="",COUNTIFS(Targets!$AF$7:$AF$18,$C41)=0),"",IF(INDEX(Targets!$C$7:$C$18,MATCH($C41,Targets!$AF$7:$AF$18,0))="","",INDEX(Targets!$C$7:$C$18,MATCH($C41,Targets!$AF$7:$AF$18,0))))</f>
        <v/>
      </c>
      <c r="E41" s="8" t="str">
        <f aca="false">IF(OR($C41="",COUNTIFS(Targets!$AF$7:$AF$18,$C41)=0),"",IF(INDEX(Targets!$D$7:$D$18,MATCH($C41,Targets!$AF$7:$AF$18,0))="","",INDEX(Targets!$D$7:$D$18,MATCH($C41,Targets!$AF$7:$AF$18,0))))</f>
        <v/>
      </c>
      <c r="F41" s="8" t="str">
        <f aca="false">IF(OR($C41="",COUNTIFS(Targets!$AF$7:$AF$18,$C41)=0),"",IF(INDEX(Targets!$F$7:$F$18,MATCH($C41,Targets!$AF$7:$AF$18,0))="","",INDEX(Targets!$F$7:$F$18,MATCH($C41,Targets!$AF$7:$AF$18,0))))</f>
        <v/>
      </c>
      <c r="G41" s="13" t="str">
        <f aca="false">IF($C41="","",INDEX(Targets!$G$7:$G$18,MATCH($C41,Targets!$AF$7:$AF$18,0)))</f>
        <v/>
      </c>
      <c r="H41" s="8" t="str">
        <f aca="false">IF(OR($C41="",COUNTIFS(Targets!$AF$7:$AF$18,$C41)=0),"",IF(INDEX(Targets!$Q$7:$Q$18,MATCH($C41,Targets!$AF$7:$AF$18,0))="","",INDEX(Targets!$Q$7:$Q$18,MATCH($C41,Targets!$AF$7:$AF$18,0))))</f>
        <v/>
      </c>
      <c r="I41" s="8" t="str">
        <f aca="false">IF(OR($C41="",COUNTIFS(Targets!$AF$7:$AF$18,$C41)=0),"",IF(INDEX(Targets!$R$7:$R$18,MATCH($C41,Targets!$AF$7:$AF$18,0))="","",INDEX(Targets!$R$7:$R$18,MATCH($C41,Targets!$AF$7:$AF$18,0))))</f>
        <v/>
      </c>
      <c r="J41" s="2"/>
      <c r="K41" s="2"/>
      <c r="L41" s="2"/>
      <c r="M41" s="2"/>
      <c r="N41" s="2"/>
      <c r="O41" s="2"/>
      <c r="P41" s="2"/>
      <c r="Q41" s="2"/>
      <c r="R41" s="2"/>
      <c r="S41" s="2"/>
      <c r="T41" s="2"/>
      <c r="U41" s="2"/>
      <c r="V41" s="2"/>
      <c r="W41" s="2"/>
      <c r="X41" s="2"/>
      <c r="Y41" s="2"/>
      <c r="Z41" s="2"/>
      <c r="AA41" s="2"/>
      <c r="AB41" s="2"/>
      <c r="AC41" s="2"/>
      <c r="AD41" s="2"/>
      <c r="AE41" s="2"/>
      <c r="AF41" s="2"/>
      <c r="AG41" s="2"/>
      <c r="AH41" s="2"/>
    </row>
    <row r="42" customFormat="false" ht="24" hidden="false" customHeight="true" outlineLevel="0" collapsed="false">
      <c r="A42" s="1"/>
      <c r="B42" s="1"/>
      <c r="C42" s="2"/>
      <c r="D42" s="2"/>
      <c r="E42" s="2"/>
      <c r="F42" s="2"/>
      <c r="G42" s="2"/>
      <c r="H42" s="2"/>
      <c r="I42" s="2"/>
      <c r="J42" s="2"/>
      <c r="K42" s="2"/>
      <c r="L42" s="2"/>
      <c r="M42" s="2"/>
      <c r="N42" s="2"/>
      <c r="O42" s="2"/>
      <c r="P42" s="2"/>
      <c r="Q42" s="2"/>
      <c r="R42" s="2"/>
      <c r="S42" s="2"/>
      <c r="T42" s="2"/>
      <c r="U42" s="2"/>
      <c r="V42" s="2"/>
      <c r="W42" s="2"/>
      <c r="X42" s="2"/>
      <c r="Y42" s="2"/>
      <c r="Z42" s="2"/>
      <c r="AA42" s="2"/>
      <c r="AB42" s="2"/>
      <c r="AC42" s="2"/>
      <c r="AD42" s="2"/>
      <c r="AE42" s="2"/>
      <c r="AF42" s="2"/>
      <c r="AG42" s="2"/>
      <c r="AH42" s="2"/>
    </row>
    <row r="43" customFormat="false" ht="24" hidden="false" customHeight="true" outlineLevel="0" collapsed="false">
      <c r="A43" s="1"/>
      <c r="B43" s="1"/>
      <c r="C43" s="2"/>
      <c r="D43" s="2"/>
      <c r="E43" s="2"/>
      <c r="F43" s="2"/>
      <c r="G43" s="2"/>
      <c r="H43" s="2"/>
      <c r="I43" s="2"/>
      <c r="J43" s="2"/>
      <c r="K43" s="2"/>
      <c r="L43" s="2"/>
      <c r="M43" s="2"/>
      <c r="N43" s="2"/>
      <c r="O43" s="2"/>
      <c r="P43" s="2"/>
      <c r="Q43" s="2"/>
      <c r="R43" s="2"/>
      <c r="S43" s="2"/>
      <c r="T43" s="2"/>
      <c r="U43" s="2"/>
      <c r="V43" s="2"/>
      <c r="W43" s="2"/>
      <c r="X43" s="2"/>
      <c r="Y43" s="2"/>
      <c r="Z43" s="2"/>
      <c r="AA43" s="2"/>
      <c r="AB43" s="2"/>
      <c r="AC43" s="2"/>
      <c r="AD43" s="2"/>
      <c r="AE43" s="2"/>
      <c r="AF43" s="2"/>
      <c r="AG43" s="2"/>
      <c r="AH43" s="2"/>
    </row>
    <row r="44" customFormat="false" ht="24" hidden="false" customHeight="true" outlineLevel="0" collapsed="false">
      <c r="A44" s="1"/>
      <c r="B44" s="1"/>
      <c r="C44" s="4" t="s">
        <v>22</v>
      </c>
      <c r="D44" s="2"/>
      <c r="E44" s="2"/>
      <c r="F44" s="2"/>
      <c r="G44" s="2"/>
      <c r="H44" s="2"/>
      <c r="I44" s="2"/>
      <c r="J44" s="2"/>
      <c r="K44" s="2"/>
      <c r="L44" s="2"/>
      <c r="M44" s="2"/>
      <c r="N44" s="2"/>
      <c r="O44" s="2"/>
      <c r="P44" s="2"/>
      <c r="Q44" s="2"/>
      <c r="R44" s="2"/>
      <c r="S44" s="2"/>
      <c r="T44" s="2"/>
      <c r="U44" s="2"/>
      <c r="V44" s="2"/>
      <c r="W44" s="2"/>
      <c r="X44" s="2"/>
      <c r="Y44" s="2"/>
      <c r="Z44" s="2"/>
      <c r="AA44" s="2"/>
      <c r="AB44" s="2"/>
      <c r="AC44" s="2"/>
      <c r="AD44" s="2"/>
      <c r="AE44" s="2"/>
      <c r="AF44" s="2"/>
      <c r="AG44" s="2"/>
      <c r="AH44" s="2"/>
    </row>
    <row r="45" customFormat="false" ht="24" hidden="false" customHeight="true" outlineLevel="0" collapsed="false">
      <c r="A45" s="1"/>
      <c r="B45" s="1"/>
      <c r="C45" s="4" t="s">
        <v>23</v>
      </c>
      <c r="D45" s="2"/>
      <c r="E45" s="2"/>
      <c r="F45" s="2"/>
      <c r="G45" s="2"/>
      <c r="H45" s="2"/>
      <c r="I45" s="2"/>
      <c r="J45" s="2"/>
      <c r="K45" s="2"/>
      <c r="L45" s="2"/>
      <c r="M45" s="2"/>
      <c r="N45" s="2"/>
      <c r="O45" s="2"/>
      <c r="P45" s="2"/>
      <c r="Q45" s="2"/>
      <c r="R45" s="2"/>
      <c r="S45" s="2"/>
      <c r="T45" s="2"/>
      <c r="U45" s="2"/>
      <c r="V45" s="2"/>
      <c r="W45" s="2"/>
      <c r="X45" s="2"/>
      <c r="Y45" s="2"/>
      <c r="Z45" s="2"/>
      <c r="AA45" s="2"/>
      <c r="AB45" s="2"/>
      <c r="AC45" s="2"/>
      <c r="AD45" s="2"/>
      <c r="AE45" s="2"/>
      <c r="AF45" s="2"/>
      <c r="AG45" s="2"/>
      <c r="AH45" s="2"/>
    </row>
    <row r="46" customFormat="false" ht="24" hidden="false" customHeight="true" outlineLevel="0" collapsed="false">
      <c r="A46" s="1"/>
      <c r="B46" s="1"/>
      <c r="C46" s="2"/>
      <c r="D46" s="2"/>
      <c r="E46" s="2"/>
      <c r="F46" s="2"/>
      <c r="G46" s="2"/>
      <c r="H46" s="2"/>
      <c r="I46" s="2"/>
      <c r="J46" s="2"/>
      <c r="K46" s="2"/>
      <c r="L46" s="2"/>
      <c r="M46" s="2"/>
      <c r="N46" s="2"/>
      <c r="O46" s="2"/>
      <c r="P46" s="2"/>
      <c r="Q46" s="2"/>
      <c r="R46" s="2"/>
      <c r="S46" s="2"/>
      <c r="T46" s="2"/>
      <c r="U46" s="2"/>
      <c r="V46" s="2"/>
      <c r="W46" s="2"/>
      <c r="X46" s="2"/>
      <c r="Y46" s="2"/>
      <c r="Z46" s="2"/>
      <c r="AA46" s="2"/>
      <c r="AB46" s="2"/>
      <c r="AC46" s="2"/>
      <c r="AD46" s="2"/>
      <c r="AE46" s="2"/>
      <c r="AF46" s="2"/>
      <c r="AG46" s="2"/>
      <c r="AH46" s="2"/>
    </row>
    <row r="47" customFormat="false" ht="24" hidden="false" customHeight="true" outlineLevel="0" collapsed="false">
      <c r="A47" s="1"/>
      <c r="B47" s="1"/>
      <c r="C47" s="2"/>
      <c r="D47" s="2"/>
      <c r="E47" s="2"/>
      <c r="F47" s="2"/>
      <c r="G47" s="2"/>
      <c r="H47" s="2"/>
      <c r="I47" s="2"/>
      <c r="J47" s="2"/>
      <c r="K47" s="2"/>
      <c r="L47" s="2"/>
      <c r="M47" s="2"/>
      <c r="N47" s="2"/>
      <c r="O47" s="2"/>
      <c r="P47" s="2"/>
      <c r="Q47" s="2"/>
      <c r="R47" s="2"/>
      <c r="S47" s="2"/>
      <c r="T47" s="2"/>
      <c r="U47" s="2"/>
      <c r="V47" s="2"/>
      <c r="W47" s="2"/>
      <c r="X47" s="2"/>
      <c r="Y47" s="2"/>
      <c r="Z47" s="2"/>
      <c r="AA47" s="2"/>
      <c r="AB47" s="2"/>
      <c r="AC47" s="2"/>
      <c r="AD47" s="2"/>
      <c r="AE47" s="2"/>
      <c r="AF47" s="2"/>
      <c r="AG47" s="2"/>
      <c r="AH47" s="2"/>
    </row>
    <row r="48" customFormat="false" ht="24" hidden="false" customHeight="true" outlineLevel="0" collapsed="false">
      <c r="A48" s="1"/>
      <c r="B48" s="1"/>
      <c r="C48" s="2"/>
      <c r="D48" s="2"/>
      <c r="E48" s="2"/>
      <c r="F48" s="2"/>
      <c r="G48" s="2"/>
      <c r="H48" s="2"/>
      <c r="I48" s="2"/>
      <c r="J48" s="2"/>
      <c r="K48" s="2"/>
      <c r="L48" s="2"/>
      <c r="M48" s="2"/>
      <c r="N48" s="2"/>
      <c r="O48" s="2"/>
      <c r="P48" s="2"/>
      <c r="Q48" s="2"/>
      <c r="R48" s="2"/>
      <c r="S48" s="2"/>
      <c r="T48" s="2"/>
      <c r="U48" s="2"/>
      <c r="V48" s="2"/>
      <c r="W48" s="2"/>
      <c r="X48" s="2"/>
      <c r="Y48" s="2"/>
      <c r="Z48" s="2"/>
      <c r="AA48" s="2"/>
      <c r="AB48" s="2"/>
      <c r="AC48" s="2"/>
      <c r="AD48" s="2"/>
      <c r="AE48" s="2"/>
      <c r="AF48" s="2"/>
      <c r="AG48" s="2"/>
      <c r="AH48" s="2"/>
    </row>
    <row r="49" customFormat="false" ht="24" hidden="false" customHeight="true" outlineLevel="0" collapsed="false">
      <c r="A49" s="1"/>
      <c r="B49" s="1"/>
      <c r="C49" s="2"/>
      <c r="D49" s="2"/>
      <c r="E49" s="2"/>
      <c r="F49" s="2"/>
      <c r="G49" s="2"/>
      <c r="H49" s="2"/>
      <c r="I49" s="2"/>
      <c r="J49" s="2"/>
      <c r="K49" s="2"/>
      <c r="L49" s="2"/>
      <c r="M49" s="2"/>
      <c r="N49" s="2"/>
      <c r="O49" s="2"/>
      <c r="P49" s="2"/>
      <c r="Q49" s="2"/>
      <c r="R49" s="2"/>
      <c r="S49" s="2"/>
      <c r="T49" s="2"/>
      <c r="U49" s="2"/>
      <c r="V49" s="2"/>
      <c r="W49" s="2"/>
      <c r="X49" s="2"/>
      <c r="Y49" s="2"/>
      <c r="Z49" s="2"/>
      <c r="AA49" s="2"/>
      <c r="AB49" s="2"/>
      <c r="AC49" s="2"/>
      <c r="AD49" s="2"/>
      <c r="AE49" s="2"/>
      <c r="AF49" s="2"/>
      <c r="AG49" s="2"/>
      <c r="AH49" s="2"/>
    </row>
    <row r="50" customFormat="false" ht="24" hidden="false" customHeight="true" outlineLevel="0" collapsed="false">
      <c r="A50" s="1"/>
      <c r="B50" s="1"/>
      <c r="C50" s="2"/>
      <c r="D50" s="2"/>
      <c r="E50" s="2"/>
      <c r="F50" s="2"/>
      <c r="G50" s="2"/>
      <c r="H50" s="2"/>
      <c r="I50" s="2"/>
      <c r="J50" s="2"/>
      <c r="K50" s="2"/>
      <c r="L50" s="2"/>
      <c r="M50" s="2"/>
      <c r="N50" s="2"/>
      <c r="O50" s="2"/>
      <c r="P50" s="2"/>
      <c r="Q50" s="2"/>
      <c r="R50" s="2"/>
      <c r="S50" s="2"/>
      <c r="T50" s="2"/>
      <c r="U50" s="2"/>
      <c r="V50" s="2"/>
      <c r="W50" s="2"/>
      <c r="X50" s="2"/>
      <c r="Y50" s="2"/>
      <c r="Z50" s="2"/>
      <c r="AA50" s="2"/>
      <c r="AB50" s="2"/>
      <c r="AC50" s="2"/>
      <c r="AD50" s="2"/>
      <c r="AE50" s="2"/>
      <c r="AF50" s="2"/>
      <c r="AG50" s="2"/>
      <c r="AH50" s="2"/>
    </row>
    <row r="51" customFormat="false" ht="24" hidden="false" customHeight="true" outlineLevel="0" collapsed="false">
      <c r="A51" s="1"/>
      <c r="B51" s="1"/>
      <c r="C51" s="2"/>
      <c r="D51" s="2"/>
      <c r="E51" s="2"/>
      <c r="F51" s="2"/>
      <c r="G51" s="2"/>
      <c r="H51" s="2"/>
      <c r="I51" s="2"/>
      <c r="J51" s="2"/>
      <c r="K51" s="2"/>
      <c r="L51" s="2"/>
      <c r="M51" s="2"/>
      <c r="N51" s="2"/>
      <c r="O51" s="2"/>
      <c r="P51" s="2"/>
      <c r="Q51" s="2"/>
      <c r="R51" s="2"/>
      <c r="S51" s="2"/>
      <c r="T51" s="2"/>
      <c r="U51" s="2"/>
      <c r="V51" s="2"/>
      <c r="W51" s="2"/>
      <c r="X51" s="2"/>
      <c r="Y51" s="2"/>
      <c r="Z51" s="2"/>
      <c r="AA51" s="2"/>
      <c r="AB51" s="2"/>
      <c r="AC51" s="2"/>
      <c r="AD51" s="2"/>
      <c r="AE51" s="2"/>
      <c r="AF51" s="2"/>
      <c r="AG51" s="2"/>
      <c r="AH51" s="2"/>
    </row>
    <row r="52" customFormat="false" ht="24" hidden="false" customHeight="true" outlineLevel="0" collapsed="false">
      <c r="A52" s="1"/>
      <c r="B52" s="1"/>
      <c r="C52" s="2"/>
      <c r="D52" s="2"/>
      <c r="E52" s="2"/>
      <c r="F52" s="2"/>
      <c r="G52" s="2"/>
      <c r="H52" s="2"/>
      <c r="I52" s="2"/>
      <c r="J52" s="2"/>
      <c r="K52" s="2"/>
      <c r="L52" s="2"/>
      <c r="M52" s="2"/>
      <c r="N52" s="2"/>
      <c r="O52" s="2"/>
      <c r="P52" s="2"/>
      <c r="Q52" s="2"/>
      <c r="R52" s="2"/>
      <c r="S52" s="2"/>
      <c r="T52" s="2"/>
      <c r="U52" s="2"/>
      <c r="V52" s="2"/>
      <c r="W52" s="2"/>
      <c r="X52" s="2"/>
      <c r="Y52" s="2"/>
      <c r="Z52" s="2"/>
      <c r="AA52" s="2"/>
      <c r="AB52" s="2"/>
      <c r="AC52" s="2"/>
      <c r="AD52" s="2"/>
      <c r="AE52" s="2"/>
      <c r="AF52" s="2"/>
      <c r="AG52" s="2"/>
      <c r="AH52" s="2"/>
    </row>
    <row r="53" customFormat="false" ht="24" hidden="false" customHeight="true" outlineLevel="0" collapsed="false">
      <c r="A53" s="1"/>
      <c r="B53" s="1"/>
      <c r="C53" s="2"/>
      <c r="D53" s="2"/>
      <c r="E53" s="2"/>
      <c r="F53" s="2"/>
      <c r="G53" s="2"/>
      <c r="H53" s="2"/>
      <c r="I53" s="2"/>
      <c r="J53" s="2"/>
      <c r="K53" s="2"/>
      <c r="L53" s="2"/>
      <c r="M53" s="2"/>
      <c r="N53" s="2"/>
      <c r="O53" s="2"/>
      <c r="P53" s="2"/>
      <c r="Q53" s="2"/>
      <c r="R53" s="2"/>
      <c r="S53" s="2"/>
      <c r="T53" s="2"/>
      <c r="U53" s="2"/>
      <c r="V53" s="2"/>
      <c r="W53" s="2"/>
      <c r="X53" s="2"/>
      <c r="Y53" s="2"/>
      <c r="Z53" s="2"/>
      <c r="AA53" s="2"/>
      <c r="AB53" s="2"/>
      <c r="AC53" s="2"/>
      <c r="AD53" s="2"/>
      <c r="AE53" s="2"/>
      <c r="AF53" s="2"/>
      <c r="AG53" s="2"/>
      <c r="AH53" s="2"/>
    </row>
    <row r="54" customFormat="false" ht="24" hidden="false" customHeight="true" outlineLevel="0" collapsed="false">
      <c r="A54" s="1"/>
      <c r="B54" s="1"/>
      <c r="C54" s="2"/>
      <c r="D54" s="2"/>
      <c r="E54" s="2"/>
      <c r="F54" s="2"/>
      <c r="G54" s="2"/>
      <c r="H54" s="2"/>
      <c r="I54" s="2"/>
      <c r="J54" s="2"/>
      <c r="K54" s="2"/>
      <c r="L54" s="2"/>
      <c r="M54" s="2"/>
      <c r="N54" s="2"/>
      <c r="O54" s="2"/>
      <c r="P54" s="2"/>
      <c r="Q54" s="2"/>
      <c r="R54" s="2"/>
      <c r="S54" s="2"/>
      <c r="T54" s="2"/>
      <c r="U54" s="2"/>
      <c r="V54" s="2"/>
      <c r="W54" s="2"/>
      <c r="X54" s="2"/>
      <c r="Y54" s="2"/>
      <c r="Z54" s="2"/>
      <c r="AA54" s="2"/>
      <c r="AB54" s="2"/>
      <c r="AC54" s="2"/>
      <c r="AD54" s="2"/>
      <c r="AE54" s="2"/>
      <c r="AF54" s="2"/>
      <c r="AG54" s="2"/>
      <c r="AH54" s="2"/>
    </row>
    <row r="55" customFormat="false" ht="24" hidden="false" customHeight="true" outlineLevel="0" collapsed="false">
      <c r="A55" s="1"/>
      <c r="B55" s="1"/>
      <c r="C55" s="2"/>
      <c r="D55" s="2"/>
      <c r="E55" s="2"/>
      <c r="F55" s="2"/>
      <c r="G55" s="2"/>
      <c r="H55" s="2"/>
      <c r="I55" s="2"/>
      <c r="J55" s="2"/>
      <c r="K55" s="2"/>
      <c r="L55" s="2"/>
      <c r="M55" s="2"/>
      <c r="N55" s="2"/>
      <c r="O55" s="2"/>
      <c r="P55" s="2"/>
      <c r="Q55" s="2"/>
      <c r="R55" s="2"/>
      <c r="S55" s="2"/>
      <c r="T55" s="2"/>
      <c r="U55" s="2"/>
      <c r="V55" s="2"/>
      <c r="W55" s="2"/>
      <c r="X55" s="2"/>
      <c r="Y55" s="2"/>
      <c r="Z55" s="2"/>
      <c r="AA55" s="2"/>
      <c r="AB55" s="2"/>
      <c r="AC55" s="2"/>
      <c r="AD55" s="2"/>
      <c r="AE55" s="2"/>
      <c r="AF55" s="2"/>
      <c r="AG55" s="2"/>
      <c r="AH55" s="2"/>
    </row>
    <row r="56" customFormat="false" ht="24" hidden="false" customHeight="true" outlineLevel="0" collapsed="false">
      <c r="A56" s="1"/>
      <c r="B56" s="1"/>
      <c r="C56" s="2"/>
      <c r="D56" s="2"/>
      <c r="E56" s="2"/>
      <c r="F56" s="2"/>
      <c r="G56" s="2"/>
      <c r="H56" s="2"/>
      <c r="I56" s="2"/>
      <c r="J56" s="2"/>
      <c r="K56" s="2"/>
      <c r="L56" s="2"/>
      <c r="M56" s="2"/>
      <c r="N56" s="2"/>
      <c r="O56" s="2"/>
      <c r="P56" s="2"/>
      <c r="Q56" s="2"/>
      <c r="R56" s="2"/>
      <c r="S56" s="2"/>
      <c r="T56" s="2"/>
      <c r="U56" s="2"/>
      <c r="V56" s="2"/>
      <c r="W56" s="2"/>
      <c r="X56" s="2"/>
      <c r="Y56" s="2"/>
      <c r="Z56" s="2"/>
      <c r="AA56" s="2"/>
      <c r="AB56" s="2"/>
      <c r="AC56" s="2"/>
      <c r="AD56" s="2"/>
      <c r="AE56" s="2"/>
      <c r="AF56" s="2"/>
      <c r="AG56" s="2"/>
      <c r="AH56" s="2"/>
    </row>
    <row r="57" customFormat="false" ht="24" hidden="false" customHeight="true" outlineLevel="0" collapsed="false">
      <c r="A57" s="1"/>
      <c r="B57" s="1"/>
      <c r="C57" s="2"/>
      <c r="D57" s="2"/>
      <c r="E57" s="2"/>
      <c r="F57" s="2"/>
      <c r="G57" s="2"/>
      <c r="H57" s="2"/>
      <c r="I57" s="2"/>
      <c r="J57" s="2"/>
      <c r="K57" s="2"/>
      <c r="L57" s="2"/>
      <c r="M57" s="2"/>
      <c r="N57" s="2"/>
      <c r="O57" s="2"/>
      <c r="P57" s="2"/>
      <c r="Q57" s="2"/>
      <c r="R57" s="2"/>
      <c r="S57" s="2"/>
      <c r="T57" s="2"/>
      <c r="U57" s="2"/>
      <c r="V57" s="2"/>
      <c r="W57" s="2"/>
      <c r="X57" s="2"/>
      <c r="Y57" s="2"/>
      <c r="Z57" s="2"/>
      <c r="AA57" s="2"/>
      <c r="AB57" s="2"/>
      <c r="AC57" s="2"/>
      <c r="AD57" s="2"/>
      <c r="AE57" s="2"/>
      <c r="AF57" s="2"/>
      <c r="AG57" s="2"/>
      <c r="AH57" s="2"/>
    </row>
    <row r="58" customFormat="false" ht="24" hidden="false" customHeight="true" outlineLevel="0" collapsed="false">
      <c r="A58" s="1"/>
      <c r="B58" s="1"/>
      <c r="C58" s="2"/>
      <c r="D58" s="2"/>
      <c r="E58" s="2"/>
      <c r="F58" s="2"/>
      <c r="G58" s="2"/>
      <c r="H58" s="2"/>
      <c r="I58" s="2"/>
      <c r="J58" s="2"/>
      <c r="K58" s="2"/>
      <c r="L58" s="2"/>
      <c r="M58" s="2"/>
      <c r="N58" s="2"/>
      <c r="O58" s="2"/>
      <c r="P58" s="2"/>
      <c r="Q58" s="2"/>
      <c r="R58" s="2"/>
      <c r="S58" s="2"/>
      <c r="T58" s="2"/>
      <c r="U58" s="2"/>
      <c r="V58" s="2"/>
      <c r="W58" s="2"/>
      <c r="X58" s="2"/>
      <c r="Y58" s="2"/>
      <c r="Z58" s="2"/>
      <c r="AA58" s="2"/>
      <c r="AB58" s="2"/>
      <c r="AC58" s="2"/>
      <c r="AD58" s="2"/>
      <c r="AE58" s="2"/>
      <c r="AF58" s="2"/>
      <c r="AG58" s="2"/>
      <c r="AH58" s="2"/>
    </row>
    <row r="59" customFormat="false" ht="24" hidden="false" customHeight="true" outlineLevel="0" collapsed="false">
      <c r="A59" s="1"/>
      <c r="B59" s="1"/>
      <c r="C59" s="2"/>
      <c r="D59" s="2"/>
      <c r="E59" s="2"/>
      <c r="F59" s="2"/>
      <c r="G59" s="2"/>
      <c r="H59" s="2"/>
      <c r="I59" s="2"/>
      <c r="J59" s="2"/>
      <c r="K59" s="2"/>
      <c r="L59" s="2"/>
      <c r="M59" s="2"/>
      <c r="N59" s="2"/>
      <c r="O59" s="2"/>
      <c r="P59" s="2"/>
      <c r="Q59" s="2"/>
      <c r="R59" s="2"/>
      <c r="S59" s="2"/>
      <c r="T59" s="2"/>
      <c r="U59" s="2"/>
      <c r="V59" s="2"/>
      <c r="W59" s="2"/>
      <c r="X59" s="2"/>
      <c r="Y59" s="2"/>
      <c r="Z59" s="2"/>
      <c r="AA59" s="2"/>
      <c r="AB59" s="2"/>
      <c r="AC59" s="2"/>
      <c r="AD59" s="2"/>
      <c r="AE59" s="2"/>
      <c r="AF59" s="2"/>
      <c r="AG59" s="2"/>
      <c r="AH59" s="2"/>
    </row>
    <row r="60" customFormat="false" ht="24" hidden="false" customHeight="true" outlineLevel="0" collapsed="false">
      <c r="A60" s="1"/>
      <c r="B60" s="1"/>
      <c r="C60" s="2"/>
      <c r="D60" s="2"/>
      <c r="E60" s="2"/>
      <c r="F60" s="2"/>
      <c r="G60" s="2"/>
      <c r="H60" s="2"/>
      <c r="I60" s="2"/>
      <c r="J60" s="2"/>
      <c r="K60" s="2"/>
      <c r="L60" s="2"/>
      <c r="M60" s="2"/>
      <c r="N60" s="2"/>
      <c r="O60" s="2"/>
      <c r="P60" s="2"/>
      <c r="Q60" s="2"/>
      <c r="R60" s="2"/>
      <c r="S60" s="2"/>
      <c r="T60" s="2"/>
      <c r="U60" s="2"/>
      <c r="V60" s="2"/>
      <c r="W60" s="2"/>
      <c r="X60" s="2"/>
      <c r="Y60" s="2"/>
      <c r="Z60" s="2"/>
      <c r="AA60" s="2"/>
      <c r="AB60" s="2"/>
      <c r="AC60" s="2"/>
      <c r="AD60" s="2"/>
      <c r="AE60" s="2"/>
      <c r="AF60" s="2"/>
      <c r="AG60" s="2"/>
      <c r="AH60" s="2"/>
    </row>
    <row r="61" customFormat="false" ht="24" hidden="false" customHeight="true" outlineLevel="0" collapsed="false">
      <c r="A61" s="1"/>
      <c r="B61" s="1"/>
      <c r="C61" s="2"/>
      <c r="D61" s="2"/>
      <c r="E61" s="2"/>
      <c r="F61" s="2"/>
      <c r="G61" s="2"/>
      <c r="H61" s="2"/>
      <c r="I61" s="2"/>
      <c r="J61" s="2"/>
      <c r="K61" s="2"/>
      <c r="L61" s="2"/>
      <c r="M61" s="2"/>
      <c r="N61" s="2"/>
      <c r="O61" s="2"/>
      <c r="P61" s="2"/>
      <c r="Q61" s="2"/>
      <c r="R61" s="2"/>
      <c r="S61" s="2"/>
      <c r="T61" s="2"/>
      <c r="U61" s="2"/>
      <c r="V61" s="2"/>
      <c r="W61" s="2"/>
      <c r="X61" s="2"/>
      <c r="Y61" s="2"/>
      <c r="Z61" s="2"/>
      <c r="AA61" s="2"/>
      <c r="AB61" s="2"/>
      <c r="AC61" s="2"/>
      <c r="AD61" s="2"/>
      <c r="AE61" s="2"/>
      <c r="AF61" s="2"/>
      <c r="AG61" s="2"/>
      <c r="AH61" s="2"/>
    </row>
    <row r="62" customFormat="false" ht="24" hidden="false" customHeight="true" outlineLevel="0" collapsed="false">
      <c r="A62" s="1"/>
      <c r="B62" s="1"/>
      <c r="C62" s="2"/>
      <c r="D62" s="2"/>
      <c r="E62" s="2"/>
      <c r="F62" s="2"/>
      <c r="G62" s="2"/>
      <c r="H62" s="2"/>
      <c r="I62" s="2"/>
      <c r="J62" s="2"/>
      <c r="K62" s="2"/>
      <c r="L62" s="2"/>
      <c r="M62" s="2"/>
      <c r="N62" s="2"/>
      <c r="O62" s="2"/>
      <c r="P62" s="2"/>
      <c r="Q62" s="2"/>
      <c r="R62" s="2"/>
      <c r="S62" s="2"/>
      <c r="T62" s="2"/>
      <c r="U62" s="2"/>
      <c r="V62" s="2"/>
      <c r="W62" s="2"/>
      <c r="X62" s="2"/>
      <c r="Y62" s="2"/>
      <c r="Z62" s="2"/>
      <c r="AA62" s="2"/>
      <c r="AB62" s="2"/>
      <c r="AC62" s="2"/>
      <c r="AD62" s="2"/>
      <c r="AE62" s="2"/>
      <c r="AF62" s="2"/>
      <c r="AG62" s="2"/>
      <c r="AH62" s="2"/>
    </row>
    <row r="63" customFormat="false" ht="24" hidden="false" customHeight="true" outlineLevel="0" collapsed="false">
      <c r="A63" s="1"/>
      <c r="B63" s="1"/>
      <c r="C63" s="2"/>
      <c r="D63" s="2"/>
      <c r="E63" s="2"/>
      <c r="F63" s="2"/>
      <c r="G63" s="2"/>
      <c r="H63" s="2"/>
      <c r="I63" s="2"/>
      <c r="J63" s="2"/>
      <c r="K63" s="2"/>
      <c r="L63" s="2"/>
      <c r="M63" s="2"/>
      <c r="N63" s="2"/>
      <c r="O63" s="2"/>
      <c r="P63" s="2"/>
      <c r="Q63" s="2"/>
      <c r="R63" s="2"/>
      <c r="S63" s="2"/>
      <c r="T63" s="2"/>
      <c r="U63" s="2"/>
      <c r="V63" s="2"/>
      <c r="W63" s="2"/>
      <c r="X63" s="2"/>
      <c r="Y63" s="2"/>
      <c r="Z63" s="2"/>
      <c r="AA63" s="2"/>
      <c r="AB63" s="2"/>
      <c r="AC63" s="2"/>
      <c r="AD63" s="2"/>
      <c r="AE63" s="2"/>
      <c r="AF63" s="2"/>
      <c r="AG63" s="2"/>
      <c r="AH63" s="2"/>
    </row>
    <row r="64" customFormat="false" ht="24" hidden="false" customHeight="true" outlineLevel="0" collapsed="false">
      <c r="A64" s="1"/>
      <c r="B64" s="1"/>
      <c r="C64" s="2"/>
      <c r="D64" s="2"/>
      <c r="E64" s="2"/>
      <c r="F64" s="2"/>
      <c r="G64" s="2"/>
      <c r="H64" s="2"/>
      <c r="I64" s="2"/>
      <c r="J64" s="2"/>
      <c r="K64" s="2"/>
      <c r="L64" s="2"/>
      <c r="M64" s="2"/>
      <c r="N64" s="2"/>
      <c r="O64" s="2"/>
      <c r="P64" s="2"/>
      <c r="Q64" s="2"/>
      <c r="R64" s="2"/>
      <c r="S64" s="2"/>
      <c r="T64" s="2"/>
      <c r="U64" s="2"/>
      <c r="V64" s="2"/>
      <c r="W64" s="2"/>
      <c r="X64" s="2"/>
      <c r="Y64" s="2"/>
      <c r="Z64" s="2"/>
      <c r="AA64" s="2"/>
      <c r="AB64" s="2"/>
      <c r="AC64" s="2"/>
      <c r="AD64" s="2"/>
      <c r="AE64" s="2"/>
      <c r="AF64" s="2"/>
      <c r="AG64" s="2"/>
      <c r="AH64" s="2"/>
    </row>
    <row r="65" customFormat="false" ht="24" hidden="false" customHeight="true" outlineLevel="0" collapsed="false">
      <c r="A65" s="1"/>
      <c r="B65" s="1"/>
      <c r="C65" s="2"/>
      <c r="D65" s="2"/>
      <c r="E65" s="2"/>
      <c r="F65" s="2"/>
      <c r="G65" s="2"/>
      <c r="H65" s="2"/>
      <c r="I65" s="2"/>
      <c r="J65" s="2"/>
      <c r="K65" s="2"/>
      <c r="L65" s="2"/>
      <c r="M65" s="2"/>
      <c r="N65" s="2"/>
      <c r="O65" s="2"/>
      <c r="P65" s="2"/>
      <c r="Q65" s="2"/>
      <c r="R65" s="2"/>
      <c r="S65" s="2"/>
      <c r="T65" s="2"/>
      <c r="U65" s="2"/>
      <c r="V65" s="2"/>
      <c r="W65" s="2"/>
      <c r="X65" s="2"/>
      <c r="Y65" s="2"/>
      <c r="Z65" s="2"/>
      <c r="AA65" s="2"/>
      <c r="AB65" s="2"/>
      <c r="AC65" s="2"/>
      <c r="AD65" s="2"/>
      <c r="AE65" s="2"/>
      <c r="AF65" s="2"/>
      <c r="AG65" s="2"/>
      <c r="AH65" s="2"/>
    </row>
    <row r="66" customFormat="false" ht="24" hidden="false" customHeight="true" outlineLevel="0" collapsed="false">
      <c r="A66" s="1"/>
      <c r="B66" s="1"/>
      <c r="C66" s="2"/>
      <c r="D66" s="2"/>
      <c r="E66" s="2"/>
      <c r="F66" s="2"/>
      <c r="G66" s="2"/>
      <c r="H66" s="2"/>
      <c r="I66" s="2"/>
      <c r="J66" s="2"/>
      <c r="K66" s="2"/>
      <c r="L66" s="2"/>
      <c r="M66" s="2"/>
      <c r="N66" s="2"/>
      <c r="O66" s="2"/>
      <c r="P66" s="2"/>
      <c r="Q66" s="2"/>
      <c r="R66" s="2"/>
      <c r="S66" s="2"/>
      <c r="T66" s="2"/>
      <c r="U66" s="2"/>
      <c r="V66" s="2"/>
      <c r="W66" s="2"/>
      <c r="X66" s="2"/>
      <c r="Y66" s="2"/>
      <c r="Z66" s="2"/>
      <c r="AA66" s="2"/>
      <c r="AB66" s="2"/>
      <c r="AC66" s="2"/>
      <c r="AD66" s="2"/>
      <c r="AE66" s="2"/>
      <c r="AF66" s="2"/>
      <c r="AG66" s="2"/>
      <c r="AH66" s="2"/>
    </row>
    <row r="67" customFormat="false" ht="24" hidden="false" customHeight="true" outlineLevel="0" collapsed="false">
      <c r="A67" s="1"/>
      <c r="B67" s="1"/>
      <c r="C67" s="2"/>
      <c r="D67" s="2"/>
      <c r="E67" s="2"/>
      <c r="F67" s="2"/>
      <c r="G67" s="2"/>
      <c r="H67" s="2"/>
      <c r="I67" s="2"/>
      <c r="J67" s="2"/>
      <c r="K67" s="2"/>
      <c r="L67" s="2"/>
      <c r="M67" s="2"/>
      <c r="N67" s="2"/>
      <c r="O67" s="2"/>
      <c r="P67" s="2"/>
      <c r="Q67" s="2"/>
      <c r="R67" s="2"/>
      <c r="S67" s="2"/>
      <c r="T67" s="2"/>
      <c r="U67" s="2"/>
      <c r="V67" s="2"/>
      <c r="W67" s="2"/>
      <c r="X67" s="2"/>
      <c r="Y67" s="2"/>
      <c r="Z67" s="2"/>
      <c r="AA67" s="2"/>
      <c r="AB67" s="2"/>
      <c r="AC67" s="2"/>
      <c r="AD67" s="2"/>
      <c r="AE67" s="2"/>
      <c r="AF67" s="2"/>
      <c r="AG67" s="2"/>
      <c r="AH67" s="2"/>
    </row>
    <row r="68" customFormat="false" ht="24" hidden="false" customHeight="true" outlineLevel="0" collapsed="false">
      <c r="A68" s="1"/>
      <c r="B68" s="1"/>
      <c r="C68" s="2"/>
      <c r="D68" s="2"/>
      <c r="E68" s="2"/>
      <c r="F68" s="2"/>
      <c r="G68" s="2"/>
      <c r="H68" s="2"/>
      <c r="I68" s="2"/>
      <c r="J68" s="2"/>
      <c r="K68" s="2"/>
      <c r="L68" s="2"/>
      <c r="M68" s="2"/>
      <c r="N68" s="2"/>
      <c r="O68" s="2"/>
      <c r="P68" s="2"/>
      <c r="Q68" s="2"/>
      <c r="R68" s="2"/>
      <c r="S68" s="2"/>
      <c r="T68" s="2"/>
      <c r="U68" s="2"/>
      <c r="V68" s="2"/>
      <c r="W68" s="2"/>
      <c r="X68" s="2"/>
      <c r="Y68" s="2"/>
      <c r="Z68" s="2"/>
      <c r="AA68" s="2"/>
      <c r="AB68" s="2"/>
      <c r="AC68" s="2"/>
      <c r="AD68" s="2"/>
      <c r="AE68" s="2"/>
      <c r="AF68" s="2"/>
      <c r="AG68" s="2"/>
      <c r="AH68" s="2"/>
    </row>
    <row r="69" customFormat="false" ht="24" hidden="false" customHeight="true" outlineLevel="0" collapsed="false">
      <c r="A69" s="1"/>
      <c r="B69" s="1"/>
      <c r="C69" s="2"/>
      <c r="D69" s="2"/>
      <c r="E69" s="2"/>
      <c r="F69" s="2"/>
      <c r="G69" s="2"/>
      <c r="H69" s="2"/>
      <c r="I69" s="2"/>
      <c r="J69" s="2"/>
      <c r="K69" s="2"/>
      <c r="L69" s="2"/>
      <c r="M69" s="2"/>
      <c r="N69" s="2"/>
      <c r="O69" s="2"/>
      <c r="P69" s="2"/>
      <c r="Q69" s="2"/>
      <c r="R69" s="2"/>
      <c r="S69" s="2"/>
      <c r="T69" s="2"/>
      <c r="U69" s="2"/>
      <c r="V69" s="2"/>
      <c r="W69" s="2"/>
      <c r="X69" s="2"/>
      <c r="Y69" s="2"/>
      <c r="Z69" s="2"/>
      <c r="AA69" s="2"/>
      <c r="AB69" s="2"/>
      <c r="AC69" s="2"/>
      <c r="AD69" s="2"/>
      <c r="AE69" s="2"/>
      <c r="AF69" s="2"/>
      <c r="AG69" s="2"/>
      <c r="AH69" s="2"/>
    </row>
    <row r="70" customFormat="false" ht="24" hidden="false" customHeight="true" outlineLevel="0" collapsed="false">
      <c r="A70" s="1"/>
      <c r="B70" s="1"/>
      <c r="C70" s="2"/>
      <c r="D70" s="2"/>
      <c r="E70" s="2"/>
      <c r="F70" s="2"/>
      <c r="G70" s="2"/>
      <c r="H70" s="2"/>
      <c r="I70" s="2"/>
      <c r="J70" s="2"/>
      <c r="K70" s="2"/>
      <c r="L70" s="2"/>
      <c r="M70" s="2"/>
      <c r="N70" s="2"/>
      <c r="O70" s="2"/>
      <c r="P70" s="2"/>
      <c r="Q70" s="2"/>
      <c r="R70" s="2"/>
      <c r="S70" s="2"/>
      <c r="T70" s="2"/>
      <c r="U70" s="2"/>
      <c r="V70" s="2"/>
      <c r="W70" s="2"/>
      <c r="X70" s="2"/>
      <c r="Y70" s="2"/>
      <c r="Z70" s="2"/>
      <c r="AA70" s="2"/>
      <c r="AB70" s="2"/>
      <c r="AC70" s="2"/>
      <c r="AD70" s="2"/>
      <c r="AE70" s="2"/>
      <c r="AF70" s="2"/>
      <c r="AG70" s="2"/>
      <c r="AH70" s="2"/>
    </row>
    <row r="71" customFormat="false" ht="24" hidden="false" customHeight="true" outlineLevel="0" collapsed="false">
      <c r="A71" s="1"/>
      <c r="B71" s="1"/>
      <c r="C71" s="2"/>
      <c r="D71" s="2"/>
      <c r="E71" s="2"/>
      <c r="F71" s="2"/>
      <c r="G71" s="2"/>
      <c r="H71" s="2"/>
      <c r="I71" s="2"/>
      <c r="J71" s="2"/>
      <c r="K71" s="2"/>
      <c r="L71" s="2"/>
      <c r="M71" s="2"/>
      <c r="N71" s="2"/>
      <c r="O71" s="2"/>
      <c r="P71" s="2"/>
      <c r="Q71" s="2"/>
      <c r="R71" s="2"/>
      <c r="S71" s="2"/>
      <c r="T71" s="2"/>
      <c r="U71" s="2"/>
      <c r="V71" s="2"/>
      <c r="W71" s="2"/>
      <c r="X71" s="2"/>
      <c r="Y71" s="2"/>
      <c r="Z71" s="2"/>
      <c r="AA71" s="2"/>
      <c r="AB71" s="2"/>
      <c r="AC71" s="2"/>
      <c r="AD71" s="2"/>
      <c r="AE71" s="2"/>
      <c r="AF71" s="2"/>
      <c r="AG71" s="2"/>
      <c r="AH71" s="2"/>
    </row>
    <row r="72" customFormat="false" ht="24" hidden="false" customHeight="true" outlineLevel="0" collapsed="false">
      <c r="A72" s="1"/>
      <c r="B72" s="1"/>
      <c r="C72" s="2"/>
      <c r="D72" s="2"/>
      <c r="E72" s="2"/>
      <c r="F72" s="2"/>
      <c r="G72" s="2"/>
      <c r="H72" s="2"/>
      <c r="I72" s="2"/>
      <c r="J72" s="2"/>
      <c r="K72" s="2"/>
      <c r="L72" s="2"/>
      <c r="M72" s="2"/>
      <c r="N72" s="2"/>
      <c r="O72" s="2"/>
      <c r="P72" s="2"/>
      <c r="Q72" s="2"/>
      <c r="R72" s="2"/>
      <c r="S72" s="2"/>
      <c r="T72" s="2"/>
      <c r="U72" s="2"/>
      <c r="V72" s="2"/>
      <c r="W72" s="2"/>
      <c r="X72" s="2"/>
      <c r="Y72" s="2"/>
      <c r="Z72" s="2"/>
      <c r="AA72" s="2"/>
      <c r="AB72" s="2"/>
      <c r="AC72" s="2"/>
      <c r="AD72" s="2"/>
      <c r="AE72" s="2"/>
      <c r="AF72" s="2"/>
      <c r="AG72" s="2"/>
      <c r="AH72" s="2"/>
    </row>
    <row r="73" customFormat="false" ht="24" hidden="false" customHeight="true" outlineLevel="0" collapsed="false">
      <c r="A73" s="1"/>
      <c r="B73" s="1"/>
      <c r="C73" s="2"/>
      <c r="D73" s="2"/>
      <c r="E73" s="2"/>
      <c r="F73" s="2"/>
      <c r="G73" s="2"/>
      <c r="H73" s="2"/>
      <c r="I73" s="2"/>
      <c r="J73" s="2"/>
      <c r="K73" s="2"/>
      <c r="L73" s="2"/>
      <c r="M73" s="2"/>
      <c r="N73" s="2"/>
      <c r="O73" s="2"/>
      <c r="P73" s="2"/>
      <c r="Q73" s="2"/>
      <c r="R73" s="2"/>
      <c r="S73" s="2"/>
      <c r="T73" s="2"/>
      <c r="U73" s="2"/>
      <c r="V73" s="2"/>
      <c r="W73" s="2"/>
      <c r="X73" s="2"/>
      <c r="Y73" s="2"/>
      <c r="Z73" s="2"/>
      <c r="AA73" s="2"/>
      <c r="AB73" s="2"/>
      <c r="AC73" s="2"/>
      <c r="AD73" s="2"/>
      <c r="AE73" s="2"/>
      <c r="AF73" s="2"/>
      <c r="AG73" s="2"/>
      <c r="AH73" s="2"/>
    </row>
    <row r="74" customFormat="false" ht="24" hidden="false" customHeight="true" outlineLevel="0" collapsed="false">
      <c r="A74" s="1"/>
      <c r="B74" s="1"/>
      <c r="C74" s="2"/>
      <c r="D74" s="2"/>
      <c r="E74" s="2"/>
      <c r="F74" s="2"/>
      <c r="G74" s="2"/>
      <c r="H74" s="2"/>
      <c r="I74" s="2"/>
      <c r="J74" s="2"/>
      <c r="K74" s="2"/>
      <c r="L74" s="2"/>
      <c r="M74" s="2"/>
      <c r="N74" s="2"/>
      <c r="O74" s="2"/>
      <c r="P74" s="2"/>
      <c r="Q74" s="2"/>
      <c r="R74" s="2"/>
      <c r="S74" s="2"/>
      <c r="T74" s="2"/>
      <c r="U74" s="2"/>
      <c r="V74" s="2"/>
      <c r="W74" s="2"/>
      <c r="X74" s="2"/>
      <c r="Y74" s="2"/>
      <c r="Z74" s="2"/>
      <c r="AA74" s="2"/>
      <c r="AB74" s="2"/>
      <c r="AC74" s="2"/>
      <c r="AD74" s="2"/>
      <c r="AE74" s="2"/>
      <c r="AF74" s="2"/>
      <c r="AG74" s="2"/>
      <c r="AH74" s="2"/>
    </row>
    <row r="75" customFormat="false" ht="24" hidden="false" customHeight="true" outlineLevel="0" collapsed="false">
      <c r="A75" s="1"/>
      <c r="B75" s="1"/>
      <c r="C75" s="2"/>
      <c r="D75" s="2"/>
      <c r="E75" s="2"/>
      <c r="F75" s="2"/>
      <c r="G75" s="2"/>
      <c r="H75" s="2"/>
      <c r="I75" s="2"/>
      <c r="J75" s="2"/>
      <c r="K75" s="2"/>
      <c r="L75" s="2"/>
      <c r="M75" s="2"/>
      <c r="N75" s="2"/>
      <c r="O75" s="2"/>
      <c r="P75" s="2"/>
      <c r="Q75" s="2"/>
      <c r="R75" s="2"/>
      <c r="S75" s="2"/>
      <c r="T75" s="2"/>
      <c r="U75" s="2"/>
      <c r="V75" s="2"/>
      <c r="W75" s="2"/>
      <c r="X75" s="2"/>
      <c r="Y75" s="2"/>
      <c r="Z75" s="2"/>
      <c r="AA75" s="2"/>
      <c r="AB75" s="2"/>
      <c r="AC75" s="2"/>
      <c r="AD75" s="2"/>
      <c r="AE75" s="2"/>
      <c r="AF75" s="2"/>
      <c r="AG75" s="2"/>
      <c r="AH75" s="2"/>
    </row>
    <row r="76" customFormat="false" ht="24" hidden="false" customHeight="true" outlineLevel="0" collapsed="false">
      <c r="A76" s="1"/>
      <c r="B76" s="1"/>
      <c r="C76" s="2"/>
      <c r="D76" s="2"/>
      <c r="E76" s="2"/>
      <c r="F76" s="2"/>
      <c r="G76" s="2"/>
      <c r="H76" s="2"/>
      <c r="I76" s="2"/>
      <c r="J76" s="2"/>
      <c r="K76" s="2"/>
      <c r="L76" s="2"/>
      <c r="M76" s="2"/>
      <c r="N76" s="2"/>
      <c r="O76" s="2"/>
      <c r="P76" s="2"/>
      <c r="Q76" s="2"/>
      <c r="R76" s="2"/>
      <c r="S76" s="2"/>
      <c r="T76" s="2"/>
      <c r="U76" s="2"/>
      <c r="V76" s="2"/>
      <c r="W76" s="2"/>
      <c r="X76" s="2"/>
      <c r="Y76" s="2"/>
      <c r="Z76" s="2"/>
      <c r="AA76" s="2"/>
      <c r="AB76" s="2"/>
      <c r="AC76" s="2"/>
      <c r="AD76" s="2"/>
      <c r="AE76" s="2"/>
      <c r="AF76" s="2"/>
      <c r="AG76" s="2"/>
      <c r="AH76" s="2"/>
    </row>
    <row r="77" customFormat="false" ht="24" hidden="false" customHeight="true" outlineLevel="0" collapsed="false">
      <c r="A77" s="1"/>
      <c r="B77" s="1"/>
      <c r="C77" s="2"/>
      <c r="D77" s="2"/>
      <c r="E77" s="2"/>
      <c r="F77" s="2"/>
      <c r="G77" s="2"/>
      <c r="H77" s="2"/>
      <c r="I77" s="2"/>
      <c r="J77" s="2"/>
      <c r="K77" s="2"/>
      <c r="L77" s="2"/>
      <c r="M77" s="2"/>
      <c r="N77" s="2"/>
      <c r="O77" s="2"/>
      <c r="P77" s="2"/>
      <c r="Q77" s="2"/>
      <c r="R77" s="2"/>
      <c r="S77" s="2"/>
      <c r="T77" s="2"/>
      <c r="U77" s="2"/>
      <c r="V77" s="2"/>
      <c r="W77" s="2"/>
      <c r="X77" s="2"/>
      <c r="Y77" s="2"/>
      <c r="Z77" s="2"/>
      <c r="AA77" s="2"/>
      <c r="AB77" s="2"/>
      <c r="AC77" s="2"/>
      <c r="AD77" s="2"/>
      <c r="AE77" s="2"/>
      <c r="AF77" s="2"/>
      <c r="AG77" s="2"/>
      <c r="AH77" s="2"/>
    </row>
    <row r="78" customFormat="false" ht="24" hidden="false" customHeight="true" outlineLevel="0" collapsed="false">
      <c r="A78" s="1"/>
      <c r="B78" s="1"/>
      <c r="C78" s="2"/>
      <c r="D78" s="2"/>
      <c r="E78" s="2"/>
      <c r="F78" s="2"/>
      <c r="G78" s="2"/>
      <c r="H78" s="2"/>
      <c r="I78" s="2"/>
      <c r="J78" s="2"/>
      <c r="K78" s="2"/>
      <c r="L78" s="2"/>
      <c r="M78" s="2"/>
      <c r="N78" s="2"/>
      <c r="O78" s="2"/>
      <c r="P78" s="2"/>
      <c r="Q78" s="2"/>
      <c r="R78" s="2"/>
      <c r="S78" s="2"/>
      <c r="T78" s="2"/>
      <c r="U78" s="2"/>
      <c r="V78" s="2"/>
      <c r="W78" s="2"/>
      <c r="X78" s="2"/>
      <c r="Y78" s="2"/>
      <c r="Z78" s="2"/>
      <c r="AA78" s="2"/>
      <c r="AB78" s="2"/>
      <c r="AC78" s="2"/>
      <c r="AD78" s="2"/>
      <c r="AE78" s="2"/>
      <c r="AF78" s="2"/>
      <c r="AG78" s="2"/>
      <c r="AH78" s="2"/>
    </row>
    <row r="79" customFormat="false" ht="24" hidden="false" customHeight="true" outlineLevel="0" collapsed="false">
      <c r="A79" s="1"/>
      <c r="B79" s="1"/>
      <c r="C79" s="2"/>
      <c r="D79" s="2"/>
      <c r="E79" s="2"/>
      <c r="F79" s="2"/>
      <c r="G79" s="2"/>
      <c r="H79" s="2"/>
      <c r="I79" s="2"/>
      <c r="J79" s="2"/>
      <c r="K79" s="2"/>
      <c r="L79" s="2"/>
      <c r="M79" s="2"/>
      <c r="N79" s="2"/>
      <c r="O79" s="2"/>
      <c r="P79" s="2"/>
      <c r="Q79" s="2"/>
      <c r="R79" s="2"/>
      <c r="S79" s="2"/>
      <c r="T79" s="2"/>
      <c r="U79" s="2"/>
      <c r="V79" s="2"/>
      <c r="W79" s="2"/>
      <c r="X79" s="2"/>
      <c r="Y79" s="2"/>
      <c r="Z79" s="2"/>
      <c r="AA79" s="2"/>
      <c r="AB79" s="2"/>
      <c r="AC79" s="2"/>
      <c r="AD79" s="2"/>
      <c r="AE79" s="2"/>
      <c r="AF79" s="2"/>
      <c r="AG79" s="2"/>
      <c r="AH79" s="2"/>
    </row>
    <row r="80" customFormat="false" ht="24" hidden="false" customHeight="true" outlineLevel="0" collapsed="false">
      <c r="A80" s="1"/>
      <c r="B80" s="1"/>
      <c r="C80" s="2"/>
      <c r="D80" s="2"/>
      <c r="E80" s="2"/>
      <c r="F80" s="2"/>
      <c r="G80" s="2"/>
      <c r="H80" s="2"/>
      <c r="I80" s="2"/>
      <c r="J80" s="2"/>
      <c r="K80" s="2"/>
      <c r="L80" s="2"/>
      <c r="M80" s="2"/>
      <c r="N80" s="2"/>
      <c r="O80" s="2"/>
      <c r="P80" s="2"/>
      <c r="Q80" s="2"/>
      <c r="R80" s="2"/>
      <c r="S80" s="2"/>
      <c r="T80" s="2"/>
      <c r="U80" s="2"/>
      <c r="V80" s="2"/>
      <c r="W80" s="2"/>
      <c r="X80" s="2"/>
      <c r="Y80" s="2"/>
      <c r="Z80" s="2"/>
      <c r="AA80" s="2"/>
      <c r="AB80" s="2"/>
      <c r="AC80" s="2"/>
      <c r="AD80" s="2"/>
      <c r="AE80" s="2"/>
      <c r="AF80" s="2"/>
      <c r="AG80" s="2"/>
      <c r="AH80" s="2"/>
    </row>
    <row r="81" customFormat="false" ht="24" hidden="false" customHeight="true" outlineLevel="0" collapsed="false">
      <c r="A81" s="1"/>
      <c r="B81" s="1"/>
      <c r="C81" s="2"/>
      <c r="D81" s="2"/>
      <c r="E81" s="2"/>
      <c r="F81" s="2"/>
      <c r="G81" s="2"/>
      <c r="H81" s="2"/>
      <c r="I81" s="2"/>
      <c r="J81" s="2"/>
      <c r="K81" s="2"/>
      <c r="L81" s="2"/>
      <c r="M81" s="2"/>
      <c r="N81" s="2"/>
      <c r="O81" s="2"/>
      <c r="P81" s="2"/>
      <c r="Q81" s="2"/>
      <c r="R81" s="2"/>
      <c r="S81" s="2"/>
      <c r="T81" s="2"/>
      <c r="U81" s="2"/>
      <c r="V81" s="2"/>
      <c r="W81" s="2"/>
      <c r="X81" s="2"/>
      <c r="Y81" s="2"/>
      <c r="Z81" s="2"/>
      <c r="AA81" s="2"/>
      <c r="AB81" s="2"/>
      <c r="AC81" s="2"/>
      <c r="AD81" s="2"/>
      <c r="AE81" s="2"/>
      <c r="AF81" s="2"/>
      <c r="AG81" s="2"/>
      <c r="AH81" s="2"/>
    </row>
    <row r="82" customFormat="false" ht="24" hidden="false" customHeight="true" outlineLevel="0" collapsed="false">
      <c r="A82" s="1"/>
      <c r="B82" s="1"/>
      <c r="C82" s="2"/>
      <c r="D82" s="2"/>
      <c r="E82" s="2"/>
      <c r="F82" s="2"/>
      <c r="G82" s="2"/>
      <c r="H82" s="2"/>
      <c r="I82" s="2"/>
      <c r="J82" s="2"/>
      <c r="K82" s="2"/>
      <c r="L82" s="2"/>
      <c r="M82" s="2"/>
      <c r="N82" s="2"/>
      <c r="O82" s="2"/>
      <c r="P82" s="2"/>
      <c r="Q82" s="2"/>
      <c r="R82" s="2"/>
      <c r="S82" s="2"/>
      <c r="T82" s="2"/>
      <c r="U82" s="2"/>
      <c r="V82" s="2"/>
      <c r="W82" s="2"/>
      <c r="X82" s="2"/>
      <c r="Y82" s="2"/>
      <c r="Z82" s="2"/>
      <c r="AA82" s="2"/>
      <c r="AB82" s="2"/>
      <c r="AC82" s="2"/>
      <c r="AD82" s="2"/>
      <c r="AE82" s="2"/>
      <c r="AF82" s="2"/>
      <c r="AG82" s="2"/>
      <c r="AH82" s="2"/>
    </row>
    <row r="83" customFormat="false" ht="24" hidden="false" customHeight="true" outlineLevel="0" collapsed="false">
      <c r="A83" s="1"/>
      <c r="B83" s="1"/>
      <c r="C83" s="2"/>
      <c r="D83" s="2"/>
      <c r="E83" s="2"/>
      <c r="F83" s="2"/>
      <c r="G83" s="2"/>
      <c r="H83" s="2"/>
      <c r="I83" s="2"/>
      <c r="J83" s="2"/>
      <c r="K83" s="2"/>
      <c r="L83" s="2"/>
      <c r="M83" s="2"/>
      <c r="N83" s="2"/>
      <c r="O83" s="2"/>
      <c r="P83" s="2"/>
      <c r="Q83" s="2"/>
      <c r="R83" s="2"/>
      <c r="S83" s="2"/>
      <c r="T83" s="2"/>
      <c r="U83" s="2"/>
      <c r="V83" s="2"/>
      <c r="W83" s="2"/>
      <c r="X83" s="2"/>
      <c r="Y83" s="2"/>
      <c r="Z83" s="2"/>
      <c r="AA83" s="2"/>
      <c r="AB83" s="2"/>
      <c r="AC83" s="2"/>
      <c r="AD83" s="2"/>
      <c r="AE83" s="2"/>
      <c r="AF83" s="2"/>
      <c r="AG83" s="2"/>
      <c r="AH83" s="2"/>
    </row>
    <row r="84" customFormat="false" ht="24" hidden="false" customHeight="true" outlineLevel="0" collapsed="false">
      <c r="A84" s="1"/>
      <c r="B84" s="1"/>
      <c r="C84" s="2"/>
      <c r="D84" s="2"/>
      <c r="E84" s="2"/>
      <c r="F84" s="2"/>
      <c r="G84" s="2"/>
      <c r="H84" s="2"/>
      <c r="I84" s="2"/>
      <c r="J84" s="2"/>
      <c r="K84" s="2"/>
      <c r="L84" s="2"/>
      <c r="M84" s="2"/>
      <c r="N84" s="2"/>
      <c r="O84" s="2"/>
      <c r="P84" s="2"/>
      <c r="Q84" s="2"/>
      <c r="R84" s="2"/>
      <c r="S84" s="2"/>
      <c r="T84" s="2"/>
      <c r="U84" s="2"/>
      <c r="V84" s="2"/>
      <c r="W84" s="2"/>
      <c r="X84" s="2"/>
      <c r="Y84" s="2"/>
      <c r="Z84" s="2"/>
      <c r="AA84" s="2"/>
      <c r="AB84" s="2"/>
      <c r="AC84" s="2"/>
      <c r="AD84" s="2"/>
      <c r="AE84" s="2"/>
      <c r="AF84" s="2"/>
      <c r="AG84" s="2"/>
      <c r="AH84" s="2"/>
    </row>
    <row r="85" customFormat="false" ht="24" hidden="false" customHeight="true" outlineLevel="0" collapsed="false">
      <c r="A85" s="1"/>
      <c r="B85" s="1"/>
      <c r="C85" s="2"/>
      <c r="D85" s="2"/>
      <c r="E85" s="2"/>
      <c r="F85" s="2"/>
      <c r="G85" s="2"/>
      <c r="H85" s="2"/>
      <c r="I85" s="2"/>
      <c r="J85" s="2"/>
      <c r="K85" s="2"/>
      <c r="L85" s="2"/>
      <c r="M85" s="2"/>
      <c r="N85" s="2"/>
      <c r="O85" s="2"/>
      <c r="P85" s="2"/>
      <c r="Q85" s="2"/>
      <c r="R85" s="2"/>
      <c r="S85" s="2"/>
      <c r="T85" s="2"/>
      <c r="U85" s="2"/>
      <c r="V85" s="2"/>
      <c r="W85" s="2"/>
      <c r="X85" s="2"/>
      <c r="Y85" s="2"/>
      <c r="Z85" s="2"/>
      <c r="AA85" s="2"/>
      <c r="AB85" s="2"/>
      <c r="AC85" s="2"/>
      <c r="AD85" s="2"/>
      <c r="AE85" s="2"/>
      <c r="AF85" s="2"/>
      <c r="AG85" s="2"/>
      <c r="AH85" s="2"/>
    </row>
    <row r="86" customFormat="false" ht="24" hidden="false" customHeight="true" outlineLevel="0" collapsed="false">
      <c r="A86" s="1"/>
      <c r="B86" s="1"/>
      <c r="C86" s="2"/>
      <c r="D86" s="2"/>
      <c r="E86" s="2"/>
      <c r="F86" s="2"/>
      <c r="G86" s="2"/>
      <c r="H86" s="2"/>
      <c r="I86" s="2"/>
      <c r="J86" s="2"/>
      <c r="K86" s="2"/>
      <c r="L86" s="2"/>
      <c r="M86" s="2"/>
      <c r="N86" s="2"/>
      <c r="O86" s="2"/>
      <c r="P86" s="2"/>
      <c r="Q86" s="2"/>
      <c r="R86" s="2"/>
      <c r="S86" s="2"/>
      <c r="T86" s="2"/>
      <c r="U86" s="2"/>
      <c r="V86" s="2"/>
      <c r="W86" s="2"/>
      <c r="X86" s="2"/>
      <c r="Y86" s="2"/>
      <c r="Z86" s="2"/>
      <c r="AA86" s="2"/>
      <c r="AB86" s="2"/>
      <c r="AC86" s="2"/>
      <c r="AD86" s="2"/>
      <c r="AE86" s="2"/>
      <c r="AF86" s="2"/>
      <c r="AG86" s="2"/>
      <c r="AH86" s="2"/>
    </row>
  </sheetData>
  <conditionalFormatting sqref="F13:F24">
    <cfRule type="containsText" priority="2" operator="containsText" aboveAverage="0" equalAverage="0" bottom="0" percent="0" rank="0" text="Missing" dxfId="0">
      <formula>NOT(ISERROR(SEARCH("Missing",F13)))</formula>
    </cfRule>
    <cfRule type="containsText" priority="3" operator="containsText" aboveAverage="0" equalAverage="0" bottom="0" percent="0" rank="0" text="Invalid" dxfId="0">
      <formula>NOT(ISERROR(SEARCH("Invalid",F13)))</formula>
    </cfRule>
    <cfRule type="containsText" priority="4" operator="containsText" aboveAverage="0" equalAverage="0" bottom="0" percent="0" rank="0" text="Hold" dxfId="0">
      <formula>NOT(ISERROR(SEARCH("Hold",F13)))</formula>
    </cfRule>
    <cfRule type="containsText" priority="5" operator="containsText" aboveAverage="0" equalAverage="0" bottom="0" percent="0" rank="0" text="Investigate" dxfId="0">
      <formula>NOT(ISERROR(SEARCH("Investigate",F13)))</formula>
    </cfRule>
    <cfRule type="containsText" priority="6" operator="containsText" aboveAverage="0" equalAverage="0" bottom="0" percent="0" rank="0" text="Walk" dxfId="0">
      <formula>NOT(ISERROR(SEARCH("Walk",F13)))</formula>
    </cfRule>
    <cfRule type="containsText" priority="7" operator="containsText" aboveAverage="0" equalAverage="0" bottom="0" percent="0" rank="0" text="Overdue" dxfId="0">
      <formula>NOT(ISERROR(SEARCH("Overdue",F13)))</formula>
    </cfRule>
    <cfRule type="containsText" priority="8" operator="containsText" aboveAverage="0" equalAverage="0" bottom="0" percent="0" rank="0" text="Unverified" dxfId="0">
      <formula>NOT(ISERROR(SEARCH("Unverified",F13)))</formula>
    </cfRule>
    <cfRule type="containsText" priority="9" operator="containsText" aboveAverage="0" equalAverage="0" bottom="0" percent="0" rank="0" text="Assumption" dxfId="0">
      <formula>NOT(ISERROR(SEARCH("Assumption",F13)))</formula>
    </cfRule>
    <cfRule type="containsText" priority="10" operator="containsText" aboveAverage="0" equalAverage="0" bottom="0" percent="0" rank="0" text="Conflicting" dxfId="0">
      <formula>NOT(ISERROR(SEARCH("Conflicting",F13)))</formula>
    </cfRule>
    <cfRule type="containsText" priority="11" operator="containsText" aboveAverage="0" equalAverage="0" bottom="0" percent="0" rank="0" text="Stale" dxfId="0">
      <formula>NOT(ISERROR(SEARCH("Stale",F13)))</formula>
    </cfRule>
    <cfRule type="containsText" priority="12" operator="containsText" aboveAverage="0" equalAverage="0" bottom="0" percent="0" rank="0" text="Future" dxfId="0">
      <formula>NOT(ISERROR(SEARCH("Future",F13)))</formula>
    </cfRule>
    <cfRule type="containsText" priority="13" operator="containsText" aboveAverage="0" equalAverage="0" bottom="0" percent="0" rank="0" text="Conditional" dxfId="0">
      <formula>NOT(ISERROR(SEARCH("Conditional",F13)))</formula>
    </cfRule>
    <cfRule type="containsText" priority="14" operator="containsText" aboveAverage="0" equalAverage="0" bottom="0" percent="0" rank="0" text="Reassess" dxfId="0">
      <formula>NOT(ISERROR(SEARCH("Reassess",F13)))</formula>
    </cfRule>
    <cfRule type="containsText" priority="15" operator="containsText" aboveAverage="0" equalAverage="0" bottom="0" percent="0" rank="0" text="Beyond" dxfId="0">
      <formula>NOT(ISERROR(SEARCH("Beyond",F13)))</formula>
    </cfRule>
    <cfRule type="containsText" priority="16" operator="containsText" aboveAverage="0" equalAverage="0" bottom="0" percent="0" rank="0" text="Above" dxfId="0">
      <formula>NOT(ISERROR(SEARCH("Above",F13)))</formula>
    </cfRule>
    <cfRule type="containsText" priority="17" operator="containsText" aboveAverage="0" equalAverage="0" bottom="0" percent="0" rank="0" text="Open" dxfId="0">
      <formula>NOT(ISERROR(SEARCH("Open",F13)))</formula>
    </cfRule>
  </conditionalFormatting>
  <conditionalFormatting sqref="H6">
    <cfRule type="containsText" priority="18" operator="containsText" aboveAverage="0" equalAverage="0" bottom="0" percent="0" rank="0" text="Missing" dxfId="0">
      <formula>NOT(ISERROR(SEARCH("Missing",H6)))</formula>
    </cfRule>
    <cfRule type="containsText" priority="19" operator="containsText" aboveAverage="0" equalAverage="0" bottom="0" percent="0" rank="0" text="Invalid" dxfId="0">
      <formula>NOT(ISERROR(SEARCH("Invalid",H6)))</formula>
    </cfRule>
    <cfRule type="containsText" priority="20" operator="containsText" aboveAverage="0" equalAverage="0" bottom="0" percent="0" rank="0" text="Hold" dxfId="0">
      <formula>NOT(ISERROR(SEARCH("Hold",H6)))</formula>
    </cfRule>
    <cfRule type="containsText" priority="21" operator="containsText" aboveAverage="0" equalAverage="0" bottom="0" percent="0" rank="0" text="Investigate" dxfId="0">
      <formula>NOT(ISERROR(SEARCH("Investigate",H6)))</formula>
    </cfRule>
    <cfRule type="containsText" priority="22" operator="containsText" aboveAverage="0" equalAverage="0" bottom="0" percent="0" rank="0" text="Walk" dxfId="0">
      <formula>NOT(ISERROR(SEARCH("Walk",H6)))</formula>
    </cfRule>
    <cfRule type="containsText" priority="23" operator="containsText" aboveAverage="0" equalAverage="0" bottom="0" percent="0" rank="0" text="Overdue" dxfId="0">
      <formula>NOT(ISERROR(SEARCH("Overdue",H6)))</formula>
    </cfRule>
    <cfRule type="containsText" priority="24" operator="containsText" aboveAverage="0" equalAverage="0" bottom="0" percent="0" rank="0" text="Unverified" dxfId="0">
      <formula>NOT(ISERROR(SEARCH("Unverified",H6)))</formula>
    </cfRule>
    <cfRule type="containsText" priority="25" operator="containsText" aboveAverage="0" equalAverage="0" bottom="0" percent="0" rank="0" text="Assumption" dxfId="0">
      <formula>NOT(ISERROR(SEARCH("Assumption",H6)))</formula>
    </cfRule>
    <cfRule type="containsText" priority="26" operator="containsText" aboveAverage="0" equalAverage="0" bottom="0" percent="0" rank="0" text="Conflicting" dxfId="0">
      <formula>NOT(ISERROR(SEARCH("Conflicting",H6)))</formula>
    </cfRule>
    <cfRule type="containsText" priority="27" operator="containsText" aboveAverage="0" equalAverage="0" bottom="0" percent="0" rank="0" text="Stale" dxfId="0">
      <formula>NOT(ISERROR(SEARCH("Stale",H6)))</formula>
    </cfRule>
    <cfRule type="containsText" priority="28" operator="containsText" aboveAverage="0" equalAverage="0" bottom="0" percent="0" rank="0" text="Future" dxfId="0">
      <formula>NOT(ISERROR(SEARCH("Future",H6)))</formula>
    </cfRule>
    <cfRule type="containsText" priority="29" operator="containsText" aboveAverage="0" equalAverage="0" bottom="0" percent="0" rank="0" text="Conditional" dxfId="0">
      <formula>NOT(ISERROR(SEARCH("Conditional",H6)))</formula>
    </cfRule>
    <cfRule type="containsText" priority="30" operator="containsText" aboveAverage="0" equalAverage="0" bottom="0" percent="0" rank="0" text="Reassess" dxfId="0">
      <formula>NOT(ISERROR(SEARCH("Reassess",H6)))</formula>
    </cfRule>
    <cfRule type="containsText" priority="31" operator="containsText" aboveAverage="0" equalAverage="0" bottom="0" percent="0" rank="0" text="Beyond" dxfId="0">
      <formula>NOT(ISERROR(SEARCH("Beyond",H6)))</formula>
    </cfRule>
    <cfRule type="containsText" priority="32" operator="containsText" aboveAverage="0" equalAverage="0" bottom="0" percent="0" rank="0" text="Above" dxfId="0">
      <formula>NOT(ISERROR(SEARCH("Above",H6)))</formula>
    </cfRule>
    <cfRule type="containsText" priority="33" operator="containsText" aboveAverage="0" equalAverage="0" bottom="0" percent="0" rank="0" text="Open" dxfId="0">
      <formula>NOT(ISERROR(SEARCH("Open",H6)))</formula>
    </cfRule>
  </conditionalFormatting>
  <printOptions headings="false" gridLines="false" gridLinesSet="true" horizontalCentered="false" verticalCentered="false"/>
  <pageMargins left="0.7" right="0.7" top="0.75" bottom="0.75"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79602E"/>
    <pageSetUpPr fitToPage="false"/>
  </sheetPr>
  <dimension ref="A1:AH86"/>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0" ySplit="6" topLeftCell="A7" activePane="bottomLeft" state="frozen"/>
      <selection pane="topLeft" activeCell="A1" activeCellId="0" sqref="A1"/>
      <selection pane="bottomLeft" activeCell="A1" activeCellId="0" sqref="A1"/>
    </sheetView>
  </sheetViews>
  <sheetFormatPr defaultColWidth="8.6796875" defaultRowHeight="15" zeroHeight="false" outlineLevelRow="0" outlineLevelCol="0"/>
  <cols>
    <col collapsed="false" customWidth="true" hidden="false" outlineLevel="0" max="2" min="1" style="0" width="2.5"/>
    <col collapsed="false" customWidth="true" hidden="false" outlineLevel="0" max="3" min="3" style="0" width="32"/>
    <col collapsed="false" customWidth="true" hidden="false" outlineLevel="0" max="4" min="4" style="0" width="49"/>
    <col collapsed="false" customWidth="true" hidden="false" outlineLevel="0" max="5" min="5" style="0" width="12"/>
    <col collapsed="false" customWidth="true" hidden="false" outlineLevel="0" max="6" min="6" style="0" width="61"/>
    <col collapsed="false" customWidth="true" hidden="false" outlineLevel="0" max="7" min="7" style="0" width="26"/>
    <col collapsed="false" customWidth="true" hidden="false" outlineLevel="0" max="34" min="8" style="0" width="18"/>
  </cols>
  <sheetData>
    <row r="1" customFormat="false" ht="24" hidden="false" customHeight="true" outlineLevel="0" collapsed="false">
      <c r="A1" s="1"/>
      <c r="B1" s="1"/>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row>
    <row r="2" customFormat="false" ht="24" hidden="false" customHeight="true" outlineLevel="0" collapsed="false">
      <c r="A2" s="1"/>
      <c r="B2" s="1"/>
      <c r="C2" s="3" t="s">
        <v>2</v>
      </c>
      <c r="D2" s="2"/>
      <c r="E2" s="2"/>
      <c r="F2" s="2"/>
      <c r="G2" s="2"/>
      <c r="H2" s="2"/>
      <c r="I2" s="2"/>
      <c r="J2" s="2"/>
      <c r="K2" s="2"/>
      <c r="L2" s="2"/>
      <c r="M2" s="2"/>
      <c r="N2" s="2"/>
      <c r="O2" s="2"/>
      <c r="P2" s="2"/>
      <c r="Q2" s="2"/>
      <c r="R2" s="2"/>
      <c r="S2" s="2"/>
      <c r="T2" s="2"/>
      <c r="U2" s="2"/>
      <c r="V2" s="2"/>
      <c r="W2" s="2"/>
      <c r="X2" s="2"/>
      <c r="Y2" s="2"/>
      <c r="Z2" s="2"/>
      <c r="AA2" s="2"/>
      <c r="AB2" s="2"/>
      <c r="AC2" s="2"/>
      <c r="AD2" s="2"/>
      <c r="AE2" s="2"/>
      <c r="AF2" s="2"/>
      <c r="AG2" s="2"/>
      <c r="AH2" s="2"/>
    </row>
    <row r="3" customFormat="false" ht="24" hidden="false" customHeight="true" outlineLevel="0" collapsed="false">
      <c r="A3" s="1"/>
      <c r="B3" s="1"/>
      <c r="C3" s="4" t="s">
        <v>24</v>
      </c>
      <c r="D3" s="2"/>
      <c r="E3" s="2"/>
      <c r="F3" s="2"/>
      <c r="G3" s="2"/>
      <c r="H3" s="2"/>
      <c r="I3" s="2"/>
      <c r="J3" s="2"/>
      <c r="K3" s="2"/>
      <c r="L3" s="2"/>
      <c r="M3" s="2"/>
      <c r="N3" s="2"/>
      <c r="O3" s="2"/>
      <c r="P3" s="2"/>
      <c r="Q3" s="2"/>
      <c r="R3" s="2"/>
      <c r="S3" s="2"/>
      <c r="T3" s="2"/>
      <c r="U3" s="2"/>
      <c r="V3" s="2"/>
      <c r="W3" s="2"/>
      <c r="X3" s="2"/>
      <c r="Y3" s="2"/>
      <c r="Z3" s="2"/>
      <c r="AA3" s="2"/>
      <c r="AB3" s="2"/>
      <c r="AC3" s="2"/>
      <c r="AD3" s="2"/>
      <c r="AE3" s="2"/>
      <c r="AF3" s="2"/>
      <c r="AG3" s="2"/>
      <c r="AH3" s="2"/>
    </row>
    <row r="4" customFormat="false" ht="24" hidden="false" customHeight="true" outlineLevel="0" collapsed="false">
      <c r="A4" s="1"/>
      <c r="B4" s="1"/>
      <c r="C4" s="2"/>
      <c r="D4" s="2"/>
      <c r="E4" s="2"/>
      <c r="F4" s="2"/>
      <c r="G4" s="2"/>
      <c r="H4" s="2"/>
      <c r="I4" s="2"/>
      <c r="J4" s="2"/>
      <c r="K4" s="2"/>
      <c r="L4" s="2"/>
      <c r="M4" s="2"/>
      <c r="N4" s="2"/>
      <c r="O4" s="2"/>
      <c r="P4" s="2"/>
      <c r="Q4" s="2"/>
      <c r="R4" s="2"/>
      <c r="S4" s="2"/>
      <c r="T4" s="2"/>
      <c r="U4" s="2"/>
      <c r="V4" s="2"/>
      <c r="W4" s="2"/>
      <c r="X4" s="2"/>
      <c r="Y4" s="2"/>
      <c r="Z4" s="2"/>
      <c r="AA4" s="2"/>
      <c r="AB4" s="2"/>
      <c r="AC4" s="2"/>
      <c r="AD4" s="2"/>
      <c r="AE4" s="2"/>
      <c r="AF4" s="2"/>
      <c r="AG4" s="2"/>
      <c r="AH4" s="2"/>
    </row>
    <row r="5" customFormat="false" ht="24" hidden="false" customHeight="true" outlineLevel="0" collapsed="false">
      <c r="A5" s="1"/>
      <c r="B5" s="1"/>
      <c r="C5" s="2"/>
      <c r="D5" s="2"/>
      <c r="E5" s="2"/>
      <c r="F5" s="2"/>
      <c r="G5" s="2"/>
      <c r="H5" s="2"/>
      <c r="I5" s="2"/>
      <c r="J5" s="2"/>
      <c r="K5" s="2"/>
      <c r="L5" s="2"/>
      <c r="M5" s="2"/>
      <c r="N5" s="2"/>
      <c r="O5" s="2"/>
      <c r="P5" s="2"/>
      <c r="Q5" s="2"/>
      <c r="R5" s="2"/>
      <c r="S5" s="2"/>
      <c r="T5" s="2"/>
      <c r="U5" s="2"/>
      <c r="V5" s="2"/>
      <c r="W5" s="2"/>
      <c r="X5" s="2"/>
      <c r="Y5" s="2"/>
      <c r="Z5" s="2"/>
      <c r="AA5" s="2"/>
      <c r="AB5" s="2"/>
      <c r="AC5" s="2"/>
      <c r="AD5" s="2"/>
      <c r="AE5" s="2"/>
      <c r="AF5" s="2"/>
      <c r="AG5" s="2"/>
      <c r="AH5" s="2"/>
    </row>
    <row r="6" customFormat="false" ht="42" hidden="false" customHeight="true" outlineLevel="0" collapsed="false">
      <c r="A6" s="1"/>
      <c r="B6" s="1"/>
      <c r="C6" s="6" t="s">
        <v>25</v>
      </c>
      <c r="D6" s="6" t="s">
        <v>26</v>
      </c>
      <c r="E6" s="6"/>
      <c r="F6" s="6" t="s">
        <v>27</v>
      </c>
      <c r="G6" s="2"/>
      <c r="H6" s="2"/>
      <c r="I6" s="2"/>
      <c r="J6" s="2"/>
      <c r="K6" s="2"/>
      <c r="L6" s="2"/>
      <c r="M6" s="2"/>
      <c r="N6" s="2"/>
      <c r="O6" s="2"/>
      <c r="P6" s="2"/>
      <c r="Q6" s="2"/>
      <c r="R6" s="2"/>
      <c r="S6" s="2"/>
      <c r="T6" s="2"/>
      <c r="U6" s="2"/>
      <c r="V6" s="2"/>
      <c r="W6" s="2"/>
      <c r="X6" s="2"/>
      <c r="Y6" s="2"/>
      <c r="Z6" s="2"/>
      <c r="AA6" s="2"/>
      <c r="AB6" s="2"/>
      <c r="AC6" s="2"/>
      <c r="AD6" s="2"/>
      <c r="AE6" s="2"/>
      <c r="AF6" s="2"/>
      <c r="AG6" s="2"/>
      <c r="AH6" s="2"/>
    </row>
    <row r="7" customFormat="false" ht="48" hidden="false" customHeight="true" outlineLevel="0" collapsed="false">
      <c r="A7" s="1"/>
      <c r="B7" s="1"/>
      <c r="C7" s="8" t="s">
        <v>28</v>
      </c>
      <c r="D7" s="14" t="s">
        <v>29</v>
      </c>
      <c r="E7" s="8"/>
      <c r="F7" s="8" t="s">
        <v>30</v>
      </c>
      <c r="G7" s="2"/>
      <c r="H7" s="2"/>
      <c r="I7" s="2"/>
      <c r="J7" s="2"/>
      <c r="K7" s="2"/>
      <c r="L7" s="2"/>
      <c r="M7" s="2"/>
      <c r="N7" s="2"/>
      <c r="O7" s="2"/>
      <c r="P7" s="2"/>
      <c r="Q7" s="2"/>
      <c r="R7" s="2"/>
      <c r="S7" s="2"/>
      <c r="T7" s="2"/>
      <c r="U7" s="2"/>
      <c r="V7" s="2"/>
      <c r="W7" s="2"/>
      <c r="X7" s="2"/>
      <c r="Y7" s="2"/>
      <c r="Z7" s="2"/>
      <c r="AA7" s="2"/>
      <c r="AB7" s="2"/>
      <c r="AC7" s="2"/>
      <c r="AD7" s="2"/>
      <c r="AE7" s="2"/>
      <c r="AF7" s="2"/>
      <c r="AG7" s="2"/>
      <c r="AH7" s="2"/>
    </row>
    <row r="8" customFormat="false" ht="48" hidden="false" customHeight="true" outlineLevel="0" collapsed="false">
      <c r="A8" s="1"/>
      <c r="B8" s="1"/>
      <c r="C8" s="8" t="s">
        <v>31</v>
      </c>
      <c r="D8" s="14" t="s">
        <v>32</v>
      </c>
      <c r="E8" s="8"/>
      <c r="F8" s="8" t="s">
        <v>33</v>
      </c>
      <c r="G8" s="2"/>
      <c r="H8" s="2"/>
      <c r="I8" s="2"/>
      <c r="J8" s="2"/>
      <c r="K8" s="2"/>
      <c r="L8" s="2"/>
      <c r="M8" s="2"/>
      <c r="N8" s="2"/>
      <c r="O8" s="2"/>
      <c r="P8" s="2"/>
      <c r="Q8" s="2"/>
      <c r="R8" s="2"/>
      <c r="S8" s="2"/>
      <c r="T8" s="2"/>
      <c r="U8" s="2"/>
      <c r="V8" s="2"/>
      <c r="W8" s="2"/>
      <c r="X8" s="2"/>
      <c r="Y8" s="2"/>
      <c r="Z8" s="2"/>
      <c r="AA8" s="2"/>
      <c r="AB8" s="2"/>
      <c r="AC8" s="2"/>
      <c r="AD8" s="2"/>
      <c r="AE8" s="2"/>
      <c r="AF8" s="2"/>
      <c r="AG8" s="2"/>
      <c r="AH8" s="2"/>
    </row>
    <row r="9" customFormat="false" ht="48" hidden="false" customHeight="true" outlineLevel="0" collapsed="false">
      <c r="A9" s="1"/>
      <c r="B9" s="1"/>
      <c r="C9" s="8" t="s">
        <v>34</v>
      </c>
      <c r="D9" s="14" t="s">
        <v>35</v>
      </c>
      <c r="E9" s="8"/>
      <c r="F9" s="8" t="s">
        <v>36</v>
      </c>
      <c r="G9" s="2"/>
      <c r="H9" s="2"/>
      <c r="I9" s="2"/>
      <c r="J9" s="2"/>
      <c r="K9" s="2"/>
      <c r="L9" s="2"/>
      <c r="M9" s="2"/>
      <c r="N9" s="2"/>
      <c r="O9" s="2"/>
      <c r="P9" s="2"/>
      <c r="Q9" s="2"/>
      <c r="R9" s="2"/>
      <c r="S9" s="2"/>
      <c r="T9" s="2"/>
      <c r="U9" s="2"/>
      <c r="V9" s="2"/>
      <c r="W9" s="2"/>
      <c r="X9" s="2"/>
      <c r="Y9" s="2"/>
      <c r="Z9" s="2"/>
      <c r="AA9" s="2"/>
      <c r="AB9" s="2"/>
      <c r="AC9" s="2"/>
      <c r="AD9" s="2"/>
      <c r="AE9" s="2"/>
      <c r="AF9" s="2"/>
      <c r="AG9" s="2"/>
      <c r="AH9" s="2"/>
    </row>
    <row r="10" customFormat="false" ht="48" hidden="false" customHeight="true" outlineLevel="0" collapsed="false">
      <c r="A10" s="1"/>
      <c r="B10" s="1"/>
      <c r="C10" s="8" t="s">
        <v>37</v>
      </c>
      <c r="D10" s="14" t="s">
        <v>38</v>
      </c>
      <c r="E10" s="8"/>
      <c r="F10" s="8" t="s">
        <v>39</v>
      </c>
      <c r="G10" s="2"/>
      <c r="H10" s="2"/>
      <c r="I10" s="2"/>
      <c r="J10" s="2"/>
      <c r="K10" s="2"/>
      <c r="L10" s="2"/>
      <c r="M10" s="2"/>
      <c r="N10" s="2"/>
      <c r="O10" s="2"/>
      <c r="P10" s="2"/>
      <c r="Q10" s="2"/>
      <c r="R10" s="2"/>
      <c r="S10" s="2"/>
      <c r="T10" s="2"/>
      <c r="U10" s="2"/>
      <c r="V10" s="2"/>
      <c r="W10" s="2"/>
      <c r="X10" s="2"/>
      <c r="Y10" s="2"/>
      <c r="Z10" s="2"/>
      <c r="AA10" s="2"/>
      <c r="AB10" s="2"/>
      <c r="AC10" s="2"/>
      <c r="AD10" s="2"/>
      <c r="AE10" s="2"/>
      <c r="AF10" s="2"/>
      <c r="AG10" s="2"/>
      <c r="AH10" s="2"/>
    </row>
    <row r="11" customFormat="false" ht="48" hidden="false" customHeight="true" outlineLevel="0" collapsed="false">
      <c r="A11" s="1"/>
      <c r="B11" s="1"/>
      <c r="C11" s="8" t="s">
        <v>40</v>
      </c>
      <c r="D11" s="14" t="s">
        <v>41</v>
      </c>
      <c r="E11" s="8"/>
      <c r="F11" s="8" t="s">
        <v>42</v>
      </c>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row>
    <row r="12" customFormat="false" ht="48" hidden="false" customHeight="true" outlineLevel="0" collapsed="false">
      <c r="A12" s="1"/>
      <c r="B12" s="1"/>
      <c r="C12" s="8" t="s">
        <v>43</v>
      </c>
      <c r="D12" s="14" t="s">
        <v>44</v>
      </c>
      <c r="E12" s="8"/>
      <c r="F12" s="8" t="s">
        <v>45</v>
      </c>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row>
    <row r="13" customFormat="false" ht="48" hidden="false" customHeight="true" outlineLevel="0" collapsed="false">
      <c r="A13" s="1"/>
      <c r="B13" s="1"/>
      <c r="C13" s="8" t="s">
        <v>46</v>
      </c>
      <c r="D13" s="14" t="s">
        <v>47</v>
      </c>
      <c r="E13" s="8"/>
      <c r="F13" s="8" t="s">
        <v>48</v>
      </c>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row>
    <row r="14" customFormat="false" ht="48" hidden="false" customHeight="true" outlineLevel="0" collapsed="false">
      <c r="A14" s="1"/>
      <c r="B14" s="1"/>
      <c r="C14" s="8" t="s">
        <v>49</v>
      </c>
      <c r="D14" s="14" t="s">
        <v>50</v>
      </c>
      <c r="E14" s="8"/>
      <c r="F14" s="8" t="s">
        <v>51</v>
      </c>
      <c r="G14" s="2"/>
      <c r="H14" s="2"/>
      <c r="I14" s="2"/>
      <c r="J14" s="2"/>
      <c r="K14" s="2"/>
      <c r="L14" s="2"/>
      <c r="M14" s="2"/>
      <c r="N14" s="2"/>
      <c r="O14" s="2"/>
      <c r="P14" s="2"/>
      <c r="Q14" s="2"/>
      <c r="R14" s="2"/>
      <c r="S14" s="2"/>
      <c r="T14" s="2"/>
      <c r="U14" s="2"/>
      <c r="V14" s="2"/>
      <c r="W14" s="2"/>
      <c r="X14" s="2"/>
      <c r="Y14" s="2"/>
      <c r="Z14" s="2"/>
      <c r="AA14" s="2"/>
      <c r="AB14" s="2"/>
      <c r="AC14" s="2"/>
      <c r="AD14" s="2"/>
      <c r="AE14" s="2"/>
      <c r="AF14" s="2"/>
      <c r="AG14" s="2"/>
      <c r="AH14" s="2"/>
    </row>
    <row r="15" customFormat="false" ht="66" hidden="false" customHeight="true" outlineLevel="0" collapsed="false">
      <c r="A15" s="1"/>
      <c r="B15" s="1"/>
      <c r="C15" s="8" t="s">
        <v>52</v>
      </c>
      <c r="D15" s="15" t="n">
        <v>25</v>
      </c>
      <c r="E15" s="8"/>
      <c r="F15" s="8" t="s">
        <v>53</v>
      </c>
      <c r="G15" s="2"/>
      <c r="H15" s="2"/>
      <c r="I15" s="2"/>
      <c r="J15" s="2"/>
      <c r="K15" s="2"/>
      <c r="L15" s="2"/>
      <c r="M15" s="2"/>
      <c r="N15" s="2"/>
      <c r="O15" s="2"/>
      <c r="P15" s="2"/>
      <c r="Q15" s="2"/>
      <c r="R15" s="2"/>
      <c r="S15" s="2"/>
      <c r="T15" s="2"/>
      <c r="U15" s="2"/>
      <c r="V15" s="2"/>
      <c r="W15" s="2"/>
      <c r="X15" s="2"/>
      <c r="Y15" s="2"/>
      <c r="Z15" s="2"/>
      <c r="AA15" s="2"/>
      <c r="AB15" s="2"/>
      <c r="AC15" s="2"/>
      <c r="AD15" s="2"/>
      <c r="AE15" s="2"/>
      <c r="AF15" s="2"/>
      <c r="AG15" s="2"/>
      <c r="AH15" s="2"/>
    </row>
    <row r="16" customFormat="false" ht="48" hidden="false" customHeight="true" outlineLevel="0" collapsed="false">
      <c r="A16" s="1"/>
      <c r="B16" s="1"/>
      <c r="C16" s="8" t="s">
        <v>54</v>
      </c>
      <c r="D16" s="16" t="n">
        <v>12</v>
      </c>
      <c r="E16" s="8"/>
      <c r="F16" s="8" t="s">
        <v>55</v>
      </c>
      <c r="G16" s="2"/>
      <c r="H16" s="2"/>
      <c r="I16" s="2"/>
      <c r="J16" s="2"/>
      <c r="K16" s="2"/>
      <c r="L16" s="2"/>
      <c r="M16" s="2"/>
      <c r="N16" s="2"/>
      <c r="O16" s="2"/>
      <c r="P16" s="2"/>
      <c r="Q16" s="2"/>
      <c r="R16" s="2"/>
      <c r="S16" s="2"/>
      <c r="T16" s="2"/>
      <c r="U16" s="2"/>
      <c r="V16" s="2"/>
      <c r="W16" s="2"/>
      <c r="X16" s="2"/>
      <c r="Y16" s="2"/>
      <c r="Z16" s="2"/>
      <c r="AA16" s="2"/>
      <c r="AB16" s="2"/>
      <c r="AC16" s="2"/>
      <c r="AD16" s="2"/>
      <c r="AE16" s="2"/>
      <c r="AF16" s="2"/>
      <c r="AG16" s="2"/>
      <c r="AH16" s="2"/>
    </row>
    <row r="17" customFormat="false" ht="48" hidden="false" customHeight="true" outlineLevel="0" collapsed="false">
      <c r="A17" s="1"/>
      <c r="B17" s="1"/>
      <c r="C17" s="8" t="s">
        <v>56</v>
      </c>
      <c r="D17" s="17" t="n">
        <v>46275</v>
      </c>
      <c r="E17" s="8"/>
      <c r="F17" s="8" t="s">
        <v>57</v>
      </c>
      <c r="G17" s="2"/>
      <c r="H17" s="2"/>
      <c r="I17" s="2"/>
      <c r="J17" s="2"/>
      <c r="K17" s="2"/>
      <c r="L17" s="2"/>
      <c r="M17" s="2"/>
      <c r="N17" s="2"/>
      <c r="O17" s="2"/>
      <c r="P17" s="2"/>
      <c r="Q17" s="2"/>
      <c r="R17" s="2"/>
      <c r="S17" s="2"/>
      <c r="T17" s="2"/>
      <c r="U17" s="2"/>
      <c r="V17" s="2"/>
      <c r="W17" s="2"/>
      <c r="X17" s="2"/>
      <c r="Y17" s="2"/>
      <c r="Z17" s="2"/>
      <c r="AA17" s="2"/>
      <c r="AB17" s="2"/>
      <c r="AC17" s="2"/>
      <c r="AD17" s="2"/>
      <c r="AE17" s="2"/>
      <c r="AF17" s="2"/>
      <c r="AG17" s="2"/>
      <c r="AH17" s="2"/>
    </row>
    <row r="18" customFormat="false" ht="48" hidden="false" customHeight="true" outlineLevel="0" collapsed="false">
      <c r="A18" s="1"/>
      <c r="B18" s="1"/>
      <c r="C18" s="8" t="s">
        <v>58</v>
      </c>
      <c r="D18" s="18" t="n">
        <v>90</v>
      </c>
      <c r="E18" s="8"/>
      <c r="F18" s="8" t="s">
        <v>59</v>
      </c>
      <c r="G18" s="2"/>
      <c r="H18" s="2"/>
      <c r="I18" s="2"/>
      <c r="J18" s="2"/>
      <c r="K18" s="2"/>
      <c r="L18" s="2"/>
      <c r="M18" s="2"/>
      <c r="N18" s="2"/>
      <c r="O18" s="2"/>
      <c r="P18" s="2"/>
      <c r="Q18" s="2"/>
      <c r="R18" s="2"/>
      <c r="S18" s="2"/>
      <c r="T18" s="2"/>
      <c r="U18" s="2"/>
      <c r="V18" s="2"/>
      <c r="W18" s="2"/>
      <c r="X18" s="2"/>
      <c r="Y18" s="2"/>
      <c r="Z18" s="2"/>
      <c r="AA18" s="2"/>
      <c r="AB18" s="2"/>
      <c r="AC18" s="2"/>
      <c r="AD18" s="2"/>
      <c r="AE18" s="2"/>
      <c r="AF18" s="2"/>
      <c r="AG18" s="2"/>
      <c r="AH18" s="2"/>
    </row>
    <row r="19" customFormat="false" ht="48" hidden="false" customHeight="true" outlineLevel="0" collapsed="false">
      <c r="A19" s="1"/>
      <c r="B19" s="1"/>
      <c r="C19" s="8" t="s">
        <v>60</v>
      </c>
      <c r="D19" s="14"/>
      <c r="E19" s="8"/>
      <c r="F19" s="8" t="s">
        <v>61</v>
      </c>
      <c r="G19" s="2"/>
      <c r="H19" s="2"/>
      <c r="I19" s="2"/>
      <c r="J19" s="2"/>
      <c r="K19" s="2"/>
      <c r="L19" s="2"/>
      <c r="M19" s="2"/>
      <c r="N19" s="2"/>
      <c r="O19" s="2"/>
      <c r="P19" s="2"/>
      <c r="Q19" s="2"/>
      <c r="R19" s="2"/>
      <c r="S19" s="2"/>
      <c r="T19" s="2"/>
      <c r="U19" s="2"/>
      <c r="V19" s="2"/>
      <c r="W19" s="2"/>
      <c r="X19" s="2"/>
      <c r="Y19" s="2"/>
      <c r="Z19" s="2"/>
      <c r="AA19" s="2"/>
      <c r="AB19" s="2"/>
      <c r="AC19" s="2"/>
      <c r="AD19" s="2"/>
      <c r="AE19" s="2"/>
      <c r="AF19" s="2"/>
      <c r="AG19" s="2"/>
      <c r="AH19" s="2"/>
    </row>
    <row r="20" customFormat="false" ht="48" hidden="false" customHeight="true" outlineLevel="0" collapsed="false">
      <c r="A20" s="1"/>
      <c r="B20" s="1"/>
      <c r="C20" s="8" t="s">
        <v>62</v>
      </c>
      <c r="D20" s="14"/>
      <c r="E20" s="8"/>
      <c r="F20" s="8" t="s">
        <v>63</v>
      </c>
      <c r="G20" s="2"/>
      <c r="H20" s="2"/>
      <c r="I20" s="2"/>
      <c r="J20" s="2"/>
      <c r="K20" s="2"/>
      <c r="L20" s="2"/>
      <c r="M20" s="2"/>
      <c r="N20" s="2"/>
      <c r="O20" s="2"/>
      <c r="P20" s="2"/>
      <c r="Q20" s="2"/>
      <c r="R20" s="2"/>
      <c r="S20" s="2"/>
      <c r="T20" s="2"/>
      <c r="U20" s="2"/>
      <c r="V20" s="2"/>
      <c r="W20" s="2"/>
      <c r="X20" s="2"/>
      <c r="Y20" s="2"/>
      <c r="Z20" s="2"/>
      <c r="AA20" s="2"/>
      <c r="AB20" s="2"/>
      <c r="AC20" s="2"/>
      <c r="AD20" s="2"/>
      <c r="AE20" s="2"/>
      <c r="AF20" s="2"/>
      <c r="AG20" s="2"/>
      <c r="AH20" s="2"/>
    </row>
    <row r="21" customFormat="false" ht="48" hidden="false" customHeight="true" outlineLevel="0" collapsed="false">
      <c r="A21" s="1"/>
      <c r="B21" s="1"/>
      <c r="C21" s="8" t="s">
        <v>64</v>
      </c>
      <c r="D21" s="14" t="s">
        <v>65</v>
      </c>
      <c r="E21" s="8"/>
      <c r="F21" s="8" t="s">
        <v>66</v>
      </c>
      <c r="G21" s="2"/>
      <c r="H21" s="2"/>
      <c r="I21" s="2"/>
      <c r="J21" s="2"/>
      <c r="K21" s="2"/>
      <c r="L21" s="2"/>
      <c r="M21" s="2"/>
      <c r="N21" s="2"/>
      <c r="O21" s="2"/>
      <c r="P21" s="2"/>
      <c r="Q21" s="2"/>
      <c r="R21" s="2"/>
      <c r="S21" s="2"/>
      <c r="T21" s="2"/>
      <c r="U21" s="2"/>
      <c r="V21" s="2"/>
      <c r="W21" s="2"/>
      <c r="X21" s="2"/>
      <c r="Y21" s="2"/>
      <c r="Z21" s="2"/>
      <c r="AA21" s="2"/>
      <c r="AB21" s="2"/>
      <c r="AC21" s="2"/>
      <c r="AD21" s="2"/>
      <c r="AE21" s="2"/>
      <c r="AF21" s="2"/>
      <c r="AG21" s="2"/>
      <c r="AH21" s="2"/>
    </row>
    <row r="22" customFormat="false" ht="48" hidden="false" customHeight="true" outlineLevel="0" collapsed="false">
      <c r="A22" s="1"/>
      <c r="B22" s="1"/>
      <c r="C22" s="8" t="s">
        <v>67</v>
      </c>
      <c r="D22" s="14"/>
      <c r="E22" s="8"/>
      <c r="F22" s="8" t="s">
        <v>68</v>
      </c>
      <c r="G22" s="2"/>
      <c r="H22" s="2"/>
      <c r="I22" s="2"/>
      <c r="J22" s="2"/>
      <c r="K22" s="2"/>
      <c r="L22" s="2"/>
      <c r="M22" s="2"/>
      <c r="N22" s="2"/>
      <c r="O22" s="2"/>
      <c r="P22" s="2"/>
      <c r="Q22" s="2"/>
      <c r="R22" s="2"/>
      <c r="S22" s="2"/>
      <c r="T22" s="2"/>
      <c r="U22" s="2"/>
      <c r="V22" s="2"/>
      <c r="W22" s="2"/>
      <c r="X22" s="2"/>
      <c r="Y22" s="2"/>
      <c r="Z22" s="2"/>
      <c r="AA22" s="2"/>
      <c r="AB22" s="2"/>
      <c r="AC22" s="2"/>
      <c r="AD22" s="2"/>
      <c r="AE22" s="2"/>
      <c r="AF22" s="2"/>
      <c r="AG22" s="2"/>
      <c r="AH22" s="2"/>
    </row>
    <row r="23" customFormat="false" ht="48" hidden="false" customHeight="true" outlineLevel="0" collapsed="false">
      <c r="A23" s="1"/>
      <c r="B23" s="1"/>
      <c r="C23" s="8" t="s">
        <v>69</v>
      </c>
      <c r="D23" s="17"/>
      <c r="E23" s="8"/>
      <c r="F23" s="8" t="s">
        <v>70</v>
      </c>
      <c r="G23" s="2"/>
      <c r="H23" s="2"/>
      <c r="I23" s="2"/>
      <c r="J23" s="2"/>
      <c r="K23" s="2"/>
      <c r="L23" s="2"/>
      <c r="M23" s="2"/>
      <c r="N23" s="2"/>
      <c r="O23" s="2"/>
      <c r="P23" s="2"/>
      <c r="Q23" s="2"/>
      <c r="R23" s="2"/>
      <c r="S23" s="2"/>
      <c r="T23" s="2"/>
      <c r="U23" s="2"/>
      <c r="V23" s="2"/>
      <c r="W23" s="2"/>
      <c r="X23" s="2"/>
      <c r="Y23" s="2"/>
      <c r="Z23" s="2"/>
      <c r="AA23" s="2"/>
      <c r="AB23" s="2"/>
      <c r="AC23" s="2"/>
      <c r="AD23" s="2"/>
      <c r="AE23" s="2"/>
      <c r="AF23" s="2"/>
      <c r="AG23" s="2"/>
      <c r="AH23" s="2"/>
    </row>
    <row r="24" customFormat="false" ht="48" hidden="false" customHeight="true" outlineLevel="0" collapsed="false">
      <c r="A24" s="1"/>
      <c r="B24" s="1"/>
      <c r="C24" s="8" t="s">
        <v>71</v>
      </c>
      <c r="D24" s="14" t="s">
        <v>72</v>
      </c>
      <c r="E24" s="8"/>
      <c r="F24" s="8" t="s">
        <v>73</v>
      </c>
      <c r="G24" s="2"/>
      <c r="H24" s="2"/>
      <c r="I24" s="2"/>
      <c r="J24" s="2"/>
      <c r="K24" s="2"/>
      <c r="L24" s="2"/>
      <c r="M24" s="2"/>
      <c r="N24" s="2"/>
      <c r="O24" s="2"/>
      <c r="P24" s="2"/>
      <c r="Q24" s="2"/>
      <c r="R24" s="2"/>
      <c r="S24" s="2"/>
      <c r="T24" s="2"/>
      <c r="U24" s="2"/>
      <c r="V24" s="2"/>
      <c r="W24" s="2"/>
      <c r="X24" s="2"/>
      <c r="Y24" s="2"/>
      <c r="Z24" s="2"/>
      <c r="AA24" s="2"/>
      <c r="AB24" s="2"/>
      <c r="AC24" s="2"/>
      <c r="AD24" s="2"/>
      <c r="AE24" s="2"/>
      <c r="AF24" s="2"/>
      <c r="AG24" s="2"/>
      <c r="AH24" s="2"/>
    </row>
    <row r="25" customFormat="false" ht="48" hidden="false" customHeight="true" outlineLevel="0" collapsed="false">
      <c r="A25" s="1"/>
      <c r="B25" s="1"/>
      <c r="C25" s="8" t="s">
        <v>74</v>
      </c>
      <c r="D25" s="14" t="s">
        <v>75</v>
      </c>
      <c r="E25" s="8"/>
      <c r="F25" s="8" t="s">
        <v>76</v>
      </c>
      <c r="G25" s="2"/>
      <c r="H25" s="2"/>
      <c r="I25" s="2"/>
      <c r="J25" s="2"/>
      <c r="K25" s="2"/>
      <c r="L25" s="2"/>
      <c r="M25" s="2"/>
      <c r="N25" s="2"/>
      <c r="O25" s="2"/>
      <c r="P25" s="2"/>
      <c r="Q25" s="2"/>
      <c r="R25" s="2"/>
      <c r="S25" s="2"/>
      <c r="T25" s="2"/>
      <c r="U25" s="2"/>
      <c r="V25" s="2"/>
      <c r="W25" s="2"/>
      <c r="X25" s="2"/>
      <c r="Y25" s="2"/>
      <c r="Z25" s="2"/>
      <c r="AA25" s="2"/>
      <c r="AB25" s="2"/>
      <c r="AC25" s="2"/>
      <c r="AD25" s="2"/>
      <c r="AE25" s="2"/>
      <c r="AF25" s="2"/>
      <c r="AG25" s="2"/>
      <c r="AH25" s="2"/>
    </row>
    <row r="26" customFormat="false" ht="48" hidden="false" customHeight="true" outlineLevel="0" collapsed="false">
      <c r="A26" s="1"/>
      <c r="B26" s="1"/>
      <c r="C26" s="8" t="s">
        <v>77</v>
      </c>
      <c r="D26" s="14" t="s">
        <v>78</v>
      </c>
      <c r="E26" s="8"/>
      <c r="F26" s="8" t="s">
        <v>79</v>
      </c>
      <c r="G26" s="2"/>
      <c r="H26" s="2"/>
      <c r="I26" s="2"/>
      <c r="J26" s="2"/>
      <c r="K26" s="2"/>
      <c r="L26" s="2"/>
      <c r="M26" s="2"/>
      <c r="N26" s="2"/>
      <c r="O26" s="2"/>
      <c r="P26" s="2"/>
      <c r="Q26" s="2"/>
      <c r="R26" s="2"/>
      <c r="S26" s="2"/>
      <c r="T26" s="2"/>
      <c r="U26" s="2"/>
      <c r="V26" s="2"/>
      <c r="W26" s="2"/>
      <c r="X26" s="2"/>
      <c r="Y26" s="2"/>
      <c r="Z26" s="2"/>
      <c r="AA26" s="2"/>
      <c r="AB26" s="2"/>
      <c r="AC26" s="2"/>
      <c r="AD26" s="2"/>
      <c r="AE26" s="2"/>
      <c r="AF26" s="2"/>
      <c r="AG26" s="2"/>
      <c r="AH26" s="2"/>
    </row>
    <row r="27" customFormat="false" ht="37.5" hidden="false" customHeight="true" outlineLevel="0" collapsed="false">
      <c r="A27" s="1"/>
      <c r="B27" s="1"/>
      <c r="C27" s="2" t="s">
        <v>80</v>
      </c>
      <c r="D27" s="19" t="n">
        <v>1</v>
      </c>
      <c r="E27" s="2"/>
      <c r="F27" s="8" t="s">
        <v>81</v>
      </c>
      <c r="G27" s="2"/>
      <c r="H27" s="2"/>
      <c r="I27" s="2"/>
      <c r="J27" s="2"/>
      <c r="K27" s="2"/>
      <c r="L27" s="2"/>
      <c r="M27" s="2"/>
      <c r="N27" s="2"/>
      <c r="O27" s="2"/>
      <c r="P27" s="2"/>
      <c r="Q27" s="2"/>
      <c r="R27" s="2"/>
      <c r="S27" s="2"/>
      <c r="T27" s="2"/>
      <c r="U27" s="2"/>
      <c r="V27" s="2"/>
      <c r="W27" s="2"/>
      <c r="X27" s="2"/>
      <c r="Y27" s="2"/>
      <c r="Z27" s="2"/>
      <c r="AA27" s="2"/>
      <c r="AB27" s="2"/>
      <c r="AC27" s="2"/>
      <c r="AD27" s="2"/>
      <c r="AE27" s="2"/>
      <c r="AF27" s="2"/>
      <c r="AG27" s="2"/>
      <c r="AH27" s="2"/>
    </row>
    <row r="28" customFormat="false" ht="24" hidden="false" customHeight="true" outlineLevel="0" collapsed="false">
      <c r="A28" s="1"/>
      <c r="B28" s="1"/>
      <c r="C28" s="2" t="s">
        <v>82</v>
      </c>
      <c r="D28" s="20" t="str">
        <f aca="false">IF(OR(COUNTBLANK(D7:D14)&gt;0,COUNT(D15:D18,D27,D32)&lt;&gt;6,MIN(D15:D18)&lt;0,D17&lt;=0,D18&lt;&gt;INT(D18),D27&lt;=0,D27&lt;&gt;INT(D27),D32&lt;=0,D25="",D26="",AND(D24&lt;&gt;"Build",D24&lt;&gt;"Buy",D24&lt;&gt;"Partner",D24&lt;&gt;"Do nothing"),COUNTIFS(G34:G39,"Defined")&lt;&gt;6,COUNTIFS(E34:E39,"Yes")=0),"Missing / invalid definition","Defined")</f>
        <v>Defined</v>
      </c>
      <c r="E28" s="2"/>
      <c r="F28" s="2"/>
      <c r="G28" s="2"/>
      <c r="H28" s="2"/>
      <c r="I28" s="2"/>
      <c r="J28" s="2"/>
      <c r="K28" s="2"/>
      <c r="L28" s="2"/>
      <c r="M28" s="2"/>
      <c r="N28" s="2"/>
      <c r="O28" s="2"/>
      <c r="P28" s="2"/>
      <c r="Q28" s="2"/>
      <c r="R28" s="2"/>
      <c r="S28" s="2"/>
      <c r="T28" s="2"/>
      <c r="U28" s="2"/>
      <c r="V28" s="2"/>
      <c r="W28" s="2"/>
      <c r="X28" s="2"/>
      <c r="Y28" s="2"/>
      <c r="Z28" s="2"/>
      <c r="AA28" s="2"/>
      <c r="AB28" s="2"/>
      <c r="AC28" s="2"/>
      <c r="AD28" s="2"/>
      <c r="AE28" s="2"/>
      <c r="AF28" s="2"/>
      <c r="AG28" s="2"/>
      <c r="AH28" s="2"/>
    </row>
    <row r="29" customFormat="false" ht="24" hidden="false" customHeight="true" outlineLevel="0" collapsed="false">
      <c r="A29" s="1"/>
      <c r="B29" s="1"/>
      <c r="C29" s="2" t="s">
        <v>4</v>
      </c>
      <c r="D29" s="20" t="str">
        <f aca="false">IF(D21="Declined","Declined",IF(D21="Draft","Draft",IF(D21&lt;&gt;"Approved","Invalid decision",IF(OR(D28&lt;&gt;"Defined",D19="",D20="",D22="",NOT(ISNUMBER(D23)),D23&lt;=0,D23&gt;D17,NOT(ISNUMBER(D31)),D31&lt;&gt;D27),"Missing approval prerequisites","Approval recorded"))))</f>
        <v>Draft</v>
      </c>
      <c r="E29" s="2"/>
      <c r="F29" s="2"/>
      <c r="G29" s="2"/>
      <c r="H29" s="2"/>
      <c r="I29" s="2"/>
      <c r="J29" s="2"/>
      <c r="K29" s="2"/>
      <c r="L29" s="2"/>
      <c r="M29" s="2"/>
      <c r="N29" s="2"/>
      <c r="O29" s="2"/>
      <c r="P29" s="2"/>
      <c r="Q29" s="2"/>
      <c r="R29" s="2"/>
      <c r="S29" s="2"/>
      <c r="T29" s="2"/>
      <c r="U29" s="2"/>
      <c r="V29" s="2"/>
      <c r="W29" s="2"/>
      <c r="X29" s="2"/>
      <c r="Y29" s="2"/>
      <c r="Z29" s="2"/>
      <c r="AA29" s="2"/>
      <c r="AB29" s="2"/>
      <c r="AC29" s="2"/>
      <c r="AD29" s="2"/>
      <c r="AE29" s="2"/>
      <c r="AF29" s="2"/>
      <c r="AG29" s="2"/>
      <c r="AH29" s="2"/>
    </row>
    <row r="30" customFormat="false" ht="24" hidden="false" customHeight="true" outlineLevel="0" collapsed="false">
      <c r="A30" s="1"/>
      <c r="B30" s="1"/>
      <c r="C30" s="2" t="s">
        <v>83</v>
      </c>
      <c r="D30" s="21" t="n">
        <f aca="false">COUNTIFS(E34:E39,"Yes")</f>
        <v>6</v>
      </c>
      <c r="E30" s="2"/>
      <c r="F30" s="2"/>
      <c r="G30" s="2"/>
      <c r="H30" s="2"/>
      <c r="I30" s="2"/>
      <c r="J30" s="2"/>
      <c r="K30" s="2"/>
      <c r="L30" s="2"/>
      <c r="M30" s="2"/>
      <c r="N30" s="2"/>
      <c r="O30" s="2"/>
      <c r="P30" s="2"/>
      <c r="Q30" s="2"/>
      <c r="R30" s="2"/>
      <c r="S30" s="2"/>
      <c r="T30" s="2"/>
      <c r="U30" s="2"/>
      <c r="V30" s="2"/>
      <c r="W30" s="2"/>
      <c r="X30" s="2"/>
      <c r="Y30" s="2"/>
      <c r="Z30" s="2"/>
      <c r="AA30" s="2"/>
      <c r="AB30" s="2"/>
      <c r="AC30" s="2"/>
      <c r="AD30" s="2"/>
      <c r="AE30" s="2"/>
      <c r="AF30" s="2"/>
      <c r="AG30" s="2"/>
      <c r="AH30" s="2"/>
    </row>
    <row r="31" customFormat="false" ht="24" hidden="false" customHeight="true" outlineLevel="0" collapsed="false">
      <c r="A31" s="1"/>
      <c r="B31" s="1"/>
      <c r="C31" s="2" t="s">
        <v>84</v>
      </c>
      <c r="D31" s="22"/>
      <c r="E31" s="2"/>
      <c r="F31" s="2" t="s">
        <v>85</v>
      </c>
      <c r="G31" s="2"/>
      <c r="H31" s="2"/>
      <c r="I31" s="2"/>
      <c r="J31" s="2"/>
      <c r="K31" s="2"/>
      <c r="L31" s="2"/>
      <c r="M31" s="2"/>
      <c r="N31" s="2"/>
      <c r="O31" s="2"/>
      <c r="P31" s="2"/>
      <c r="Q31" s="2"/>
      <c r="R31" s="2"/>
      <c r="S31" s="2"/>
      <c r="T31" s="2"/>
      <c r="U31" s="2"/>
      <c r="V31" s="2"/>
      <c r="W31" s="2"/>
      <c r="X31" s="2"/>
      <c r="Y31" s="2"/>
      <c r="Z31" s="2"/>
      <c r="AA31" s="2"/>
      <c r="AB31" s="2"/>
      <c r="AC31" s="2"/>
      <c r="AD31" s="2"/>
      <c r="AE31" s="2"/>
      <c r="AF31" s="2"/>
      <c r="AG31" s="2"/>
      <c r="AH31" s="2"/>
    </row>
    <row r="32" customFormat="false" ht="37.5" hidden="false" customHeight="true" outlineLevel="0" collapsed="false">
      <c r="A32" s="1"/>
      <c r="B32" s="1"/>
      <c r="C32" s="8" t="s">
        <v>86</v>
      </c>
      <c r="D32" s="23" t="n">
        <v>24</v>
      </c>
      <c r="E32" s="8"/>
      <c r="F32" s="8" t="s">
        <v>87</v>
      </c>
      <c r="G32" s="2"/>
      <c r="H32" s="2"/>
      <c r="I32" s="2"/>
      <c r="J32" s="2"/>
      <c r="K32" s="2"/>
      <c r="L32" s="2"/>
      <c r="M32" s="2"/>
      <c r="N32" s="2"/>
      <c r="O32" s="2"/>
      <c r="P32" s="2"/>
      <c r="Q32" s="2"/>
      <c r="R32" s="2"/>
      <c r="S32" s="2"/>
      <c r="T32" s="2"/>
      <c r="U32" s="2"/>
      <c r="V32" s="2"/>
      <c r="W32" s="2"/>
      <c r="X32" s="2"/>
      <c r="Y32" s="2"/>
      <c r="Z32" s="2"/>
      <c r="AA32" s="2"/>
      <c r="AB32" s="2"/>
      <c r="AC32" s="2"/>
      <c r="AD32" s="2"/>
      <c r="AE32" s="2"/>
      <c r="AF32" s="2"/>
      <c r="AG32" s="2"/>
      <c r="AH32" s="2"/>
    </row>
    <row r="33" customFormat="false" ht="42" hidden="false" customHeight="true" outlineLevel="0" collapsed="false">
      <c r="A33" s="1"/>
      <c r="B33" s="1"/>
      <c r="C33" s="6" t="s">
        <v>88</v>
      </c>
      <c r="D33" s="6" t="s">
        <v>89</v>
      </c>
      <c r="E33" s="6" t="s">
        <v>90</v>
      </c>
      <c r="F33" s="6" t="s">
        <v>91</v>
      </c>
      <c r="G33" s="6" t="s">
        <v>92</v>
      </c>
      <c r="H33" s="2"/>
      <c r="I33" s="2"/>
      <c r="J33" s="2"/>
      <c r="K33" s="2"/>
      <c r="L33" s="2"/>
      <c r="M33" s="2"/>
      <c r="N33" s="2"/>
      <c r="O33" s="2"/>
      <c r="P33" s="2"/>
      <c r="Q33" s="2"/>
      <c r="R33" s="2"/>
      <c r="S33" s="2"/>
      <c r="T33" s="2"/>
      <c r="U33" s="2"/>
      <c r="V33" s="2"/>
      <c r="W33" s="2"/>
      <c r="X33" s="2"/>
      <c r="Y33" s="2"/>
      <c r="Z33" s="2"/>
      <c r="AA33" s="2"/>
      <c r="AB33" s="2"/>
      <c r="AC33" s="2"/>
      <c r="AD33" s="2"/>
      <c r="AE33" s="2"/>
      <c r="AF33" s="2"/>
      <c r="AG33" s="2"/>
      <c r="AH33" s="2"/>
    </row>
    <row r="34" customFormat="false" ht="57.75" hidden="false" customHeight="true" outlineLevel="0" collapsed="false">
      <c r="A34" s="1"/>
      <c r="B34" s="1"/>
      <c r="C34" s="14" t="s">
        <v>93</v>
      </c>
      <c r="D34" s="14" t="s">
        <v>94</v>
      </c>
      <c r="E34" s="14" t="s">
        <v>95</v>
      </c>
      <c r="F34" s="14" t="s">
        <v>96</v>
      </c>
      <c r="G34" s="24" t="str">
        <f aca="false">IF(OR(C34="",COUNTIFS($C$34:$C$39,C34)&lt;&gt;1,D34="",F34="",AND(E34&lt;&gt;"Yes",E34&lt;&gt;"No")),"Invalid criterion","Defined")</f>
        <v>Defined</v>
      </c>
      <c r="H34" s="2"/>
      <c r="I34" s="2"/>
      <c r="J34" s="2"/>
      <c r="K34" s="2"/>
      <c r="L34" s="2"/>
      <c r="M34" s="2"/>
      <c r="N34" s="2"/>
      <c r="O34" s="2"/>
      <c r="P34" s="2"/>
      <c r="Q34" s="2"/>
      <c r="R34" s="2"/>
      <c r="S34" s="2"/>
      <c r="T34" s="2"/>
      <c r="U34" s="2"/>
      <c r="V34" s="2"/>
      <c r="W34" s="2"/>
      <c r="X34" s="2"/>
      <c r="Y34" s="2"/>
      <c r="Z34" s="2"/>
      <c r="AA34" s="2"/>
      <c r="AB34" s="2"/>
      <c r="AC34" s="2"/>
      <c r="AD34" s="2"/>
      <c r="AE34" s="2"/>
      <c r="AF34" s="2"/>
      <c r="AG34" s="2"/>
      <c r="AH34" s="2"/>
    </row>
    <row r="35" customFormat="false" ht="57.75" hidden="false" customHeight="true" outlineLevel="0" collapsed="false">
      <c r="A35" s="1"/>
      <c r="B35" s="1"/>
      <c r="C35" s="14" t="s">
        <v>97</v>
      </c>
      <c r="D35" s="14" t="s">
        <v>98</v>
      </c>
      <c r="E35" s="14" t="s">
        <v>95</v>
      </c>
      <c r="F35" s="14" t="s">
        <v>99</v>
      </c>
      <c r="G35" s="24" t="str">
        <f aca="false">IF(OR(C35="",COUNTIFS($C$34:$C$39,C35)&lt;&gt;1,D35="",F35="",AND(E35&lt;&gt;"Yes",E35&lt;&gt;"No")),"Invalid criterion","Defined")</f>
        <v>Defined</v>
      </c>
      <c r="H35" s="2"/>
      <c r="I35" s="2"/>
      <c r="J35" s="2"/>
      <c r="K35" s="2"/>
      <c r="L35" s="2"/>
      <c r="M35" s="2"/>
      <c r="N35" s="2"/>
      <c r="O35" s="2"/>
      <c r="P35" s="2"/>
      <c r="Q35" s="2"/>
      <c r="R35" s="2"/>
      <c r="S35" s="2"/>
      <c r="T35" s="2"/>
      <c r="U35" s="2"/>
      <c r="V35" s="2"/>
      <c r="W35" s="2"/>
      <c r="X35" s="2"/>
      <c r="Y35" s="2"/>
      <c r="Z35" s="2"/>
      <c r="AA35" s="2"/>
      <c r="AB35" s="2"/>
      <c r="AC35" s="2"/>
      <c r="AD35" s="2"/>
      <c r="AE35" s="2"/>
      <c r="AF35" s="2"/>
      <c r="AG35" s="2"/>
      <c r="AH35" s="2"/>
    </row>
    <row r="36" customFormat="false" ht="57.75" hidden="false" customHeight="true" outlineLevel="0" collapsed="false">
      <c r="A36" s="1"/>
      <c r="B36" s="1"/>
      <c r="C36" s="14" t="s">
        <v>100</v>
      </c>
      <c r="D36" s="14" t="s">
        <v>101</v>
      </c>
      <c r="E36" s="14" t="s">
        <v>95</v>
      </c>
      <c r="F36" s="14" t="s">
        <v>102</v>
      </c>
      <c r="G36" s="24" t="str">
        <f aca="false">IF(OR(C36="",COUNTIFS($C$34:$C$39,C36)&lt;&gt;1,D36="",F36="",AND(E36&lt;&gt;"Yes",E36&lt;&gt;"No")),"Invalid criterion","Defined")</f>
        <v>Defined</v>
      </c>
      <c r="H36" s="2"/>
      <c r="I36" s="2"/>
      <c r="J36" s="2"/>
      <c r="K36" s="2"/>
      <c r="L36" s="2"/>
      <c r="M36" s="2"/>
      <c r="N36" s="2"/>
      <c r="O36" s="2"/>
      <c r="P36" s="2"/>
      <c r="Q36" s="2"/>
      <c r="R36" s="2"/>
      <c r="S36" s="2"/>
      <c r="T36" s="2"/>
      <c r="U36" s="2"/>
      <c r="V36" s="2"/>
      <c r="W36" s="2"/>
      <c r="X36" s="2"/>
      <c r="Y36" s="2"/>
      <c r="Z36" s="2"/>
      <c r="AA36" s="2"/>
      <c r="AB36" s="2"/>
      <c r="AC36" s="2"/>
      <c r="AD36" s="2"/>
      <c r="AE36" s="2"/>
      <c r="AF36" s="2"/>
      <c r="AG36" s="2"/>
      <c r="AH36" s="2"/>
    </row>
    <row r="37" customFormat="false" ht="57.75" hidden="false" customHeight="true" outlineLevel="0" collapsed="false">
      <c r="A37" s="1"/>
      <c r="B37" s="1"/>
      <c r="C37" s="14" t="s">
        <v>103</v>
      </c>
      <c r="D37" s="14" t="s">
        <v>104</v>
      </c>
      <c r="E37" s="14" t="s">
        <v>95</v>
      </c>
      <c r="F37" s="14" t="s">
        <v>105</v>
      </c>
      <c r="G37" s="24" t="str">
        <f aca="false">IF(OR(C37="",COUNTIFS($C$34:$C$39,C37)&lt;&gt;1,D37="",F37="",AND(E37&lt;&gt;"Yes",E37&lt;&gt;"No")),"Invalid criterion","Defined")</f>
        <v>Defined</v>
      </c>
      <c r="H37" s="2"/>
      <c r="I37" s="2"/>
      <c r="J37" s="2"/>
      <c r="K37" s="2"/>
      <c r="L37" s="2"/>
      <c r="M37" s="2"/>
      <c r="N37" s="2"/>
      <c r="O37" s="2"/>
      <c r="P37" s="2"/>
      <c r="Q37" s="2"/>
      <c r="R37" s="2"/>
      <c r="S37" s="2"/>
      <c r="T37" s="2"/>
      <c r="U37" s="2"/>
      <c r="V37" s="2"/>
      <c r="W37" s="2"/>
      <c r="X37" s="2"/>
      <c r="Y37" s="2"/>
      <c r="Z37" s="2"/>
      <c r="AA37" s="2"/>
      <c r="AB37" s="2"/>
      <c r="AC37" s="2"/>
      <c r="AD37" s="2"/>
      <c r="AE37" s="2"/>
      <c r="AF37" s="2"/>
      <c r="AG37" s="2"/>
      <c r="AH37" s="2"/>
    </row>
    <row r="38" customFormat="false" ht="57.75" hidden="false" customHeight="true" outlineLevel="0" collapsed="false">
      <c r="A38" s="1"/>
      <c r="B38" s="1"/>
      <c r="C38" s="14" t="s">
        <v>106</v>
      </c>
      <c r="D38" s="14" t="s">
        <v>107</v>
      </c>
      <c r="E38" s="14" t="s">
        <v>95</v>
      </c>
      <c r="F38" s="14" t="s">
        <v>108</v>
      </c>
      <c r="G38" s="24" t="str">
        <f aca="false">IF(OR(C38="",COUNTIFS($C$34:$C$39,C38)&lt;&gt;1,D38="",F38="",AND(E38&lt;&gt;"Yes",E38&lt;&gt;"No")),"Invalid criterion","Defined")</f>
        <v>Defined</v>
      </c>
      <c r="H38" s="2"/>
      <c r="I38" s="2"/>
      <c r="J38" s="2"/>
      <c r="K38" s="2"/>
      <c r="L38" s="2"/>
      <c r="M38" s="2"/>
      <c r="N38" s="2"/>
      <c r="O38" s="2"/>
      <c r="P38" s="2"/>
      <c r="Q38" s="2"/>
      <c r="R38" s="2"/>
      <c r="S38" s="2"/>
      <c r="T38" s="2"/>
      <c r="U38" s="2"/>
      <c r="V38" s="2"/>
      <c r="W38" s="2"/>
      <c r="X38" s="2"/>
      <c r="Y38" s="2"/>
      <c r="Z38" s="2"/>
      <c r="AA38" s="2"/>
      <c r="AB38" s="2"/>
      <c r="AC38" s="2"/>
      <c r="AD38" s="2"/>
      <c r="AE38" s="2"/>
      <c r="AF38" s="2"/>
      <c r="AG38" s="2"/>
      <c r="AH38" s="2"/>
    </row>
    <row r="39" customFormat="false" ht="57.75" hidden="false" customHeight="true" outlineLevel="0" collapsed="false">
      <c r="A39" s="1"/>
      <c r="B39" s="1"/>
      <c r="C39" s="14" t="s">
        <v>109</v>
      </c>
      <c r="D39" s="14" t="s">
        <v>110</v>
      </c>
      <c r="E39" s="14" t="s">
        <v>95</v>
      </c>
      <c r="F39" s="14" t="s">
        <v>111</v>
      </c>
      <c r="G39" s="24" t="str">
        <f aca="false">IF(OR(C39="",COUNTIFS($C$34:$C$39,C39)&lt;&gt;1,D39="",F39="",AND(E39&lt;&gt;"Yes",E39&lt;&gt;"No")),"Invalid criterion","Defined")</f>
        <v>Defined</v>
      </c>
      <c r="H39" s="2"/>
      <c r="I39" s="2"/>
      <c r="J39" s="2"/>
      <c r="K39" s="2"/>
      <c r="L39" s="2"/>
      <c r="M39" s="2"/>
      <c r="N39" s="2"/>
      <c r="O39" s="2"/>
      <c r="P39" s="2"/>
      <c r="Q39" s="2"/>
      <c r="R39" s="2"/>
      <c r="S39" s="2"/>
      <c r="T39" s="2"/>
      <c r="U39" s="2"/>
      <c r="V39" s="2"/>
      <c r="W39" s="2"/>
      <c r="X39" s="2"/>
      <c r="Y39" s="2"/>
      <c r="Z39" s="2"/>
      <c r="AA39" s="2"/>
      <c r="AB39" s="2"/>
      <c r="AC39" s="2"/>
      <c r="AD39" s="2"/>
      <c r="AE39" s="2"/>
      <c r="AF39" s="2"/>
      <c r="AG39" s="2"/>
      <c r="AH39" s="2"/>
    </row>
    <row r="40" customFormat="false" ht="24" hidden="false" customHeight="true" outlineLevel="0" collapsed="false">
      <c r="A40" s="1"/>
      <c r="B40" s="1"/>
      <c r="C40" s="2"/>
      <c r="D40" s="2"/>
      <c r="E40" s="2"/>
      <c r="F40" s="2"/>
      <c r="G40" s="2"/>
      <c r="H40" s="2"/>
      <c r="I40" s="2"/>
      <c r="J40" s="2"/>
      <c r="K40" s="2"/>
      <c r="L40" s="2"/>
      <c r="M40" s="2"/>
      <c r="N40" s="2"/>
      <c r="O40" s="2"/>
      <c r="P40" s="2"/>
      <c r="Q40" s="2"/>
      <c r="R40" s="2"/>
      <c r="S40" s="2"/>
      <c r="T40" s="2"/>
      <c r="U40" s="2"/>
      <c r="V40" s="2"/>
      <c r="W40" s="2"/>
      <c r="X40" s="2"/>
      <c r="Y40" s="2"/>
      <c r="Z40" s="2"/>
      <c r="AA40" s="2"/>
      <c r="AB40" s="2"/>
      <c r="AC40" s="2"/>
      <c r="AD40" s="2"/>
      <c r="AE40" s="2"/>
      <c r="AF40" s="2"/>
      <c r="AG40" s="2"/>
      <c r="AH40" s="2"/>
    </row>
    <row r="41" customFormat="false" ht="24" hidden="false" customHeight="true" outlineLevel="0" collapsed="false">
      <c r="A41" s="1"/>
      <c r="B41" s="1"/>
      <c r="C41" s="2"/>
      <c r="D41" s="2"/>
      <c r="E41" s="2"/>
      <c r="F41" s="2"/>
      <c r="G41" s="2"/>
      <c r="H41" s="2"/>
      <c r="I41" s="2"/>
      <c r="J41" s="2"/>
      <c r="K41" s="2"/>
      <c r="L41" s="2"/>
      <c r="M41" s="2"/>
      <c r="N41" s="2"/>
      <c r="O41" s="2"/>
      <c r="P41" s="2"/>
      <c r="Q41" s="2"/>
      <c r="R41" s="2"/>
      <c r="S41" s="2"/>
      <c r="T41" s="2"/>
      <c r="U41" s="2"/>
      <c r="V41" s="2"/>
      <c r="W41" s="2"/>
      <c r="X41" s="2"/>
      <c r="Y41" s="2"/>
      <c r="Z41" s="2"/>
      <c r="AA41" s="2"/>
      <c r="AB41" s="2"/>
      <c r="AC41" s="2"/>
      <c r="AD41" s="2"/>
      <c r="AE41" s="2"/>
      <c r="AF41" s="2"/>
      <c r="AG41" s="2"/>
      <c r="AH41" s="2"/>
    </row>
    <row r="42" customFormat="false" ht="24" hidden="false" customHeight="true" outlineLevel="0" collapsed="false">
      <c r="A42" s="1"/>
      <c r="B42" s="1"/>
      <c r="C42" s="4" t="s">
        <v>112</v>
      </c>
      <c r="D42" s="2"/>
      <c r="E42" s="2"/>
      <c r="F42" s="2"/>
      <c r="G42" s="2"/>
      <c r="H42" s="2"/>
      <c r="I42" s="2"/>
      <c r="J42" s="2"/>
      <c r="K42" s="2"/>
      <c r="L42" s="2"/>
      <c r="M42" s="2"/>
      <c r="N42" s="2"/>
      <c r="O42" s="2"/>
      <c r="P42" s="2"/>
      <c r="Q42" s="2"/>
      <c r="R42" s="2"/>
      <c r="S42" s="2"/>
      <c r="T42" s="2"/>
      <c r="U42" s="2"/>
      <c r="V42" s="2"/>
      <c r="W42" s="2"/>
      <c r="X42" s="2"/>
      <c r="Y42" s="2"/>
      <c r="Z42" s="2"/>
      <c r="AA42" s="2"/>
      <c r="AB42" s="2"/>
      <c r="AC42" s="2"/>
      <c r="AD42" s="2"/>
      <c r="AE42" s="2"/>
      <c r="AF42" s="2"/>
      <c r="AG42" s="2"/>
      <c r="AH42" s="2"/>
    </row>
    <row r="43" customFormat="false" ht="24" hidden="false" customHeight="true" outlineLevel="0" collapsed="false">
      <c r="A43" s="1"/>
      <c r="B43" s="1"/>
      <c r="C43" s="2"/>
      <c r="D43" s="2"/>
      <c r="E43" s="2"/>
      <c r="F43" s="2"/>
      <c r="G43" s="2"/>
      <c r="H43" s="2"/>
      <c r="I43" s="2"/>
      <c r="J43" s="2"/>
      <c r="K43" s="2"/>
      <c r="L43" s="2"/>
      <c r="M43" s="2"/>
      <c r="N43" s="2"/>
      <c r="O43" s="2"/>
      <c r="P43" s="2"/>
      <c r="Q43" s="2"/>
      <c r="R43" s="2"/>
      <c r="S43" s="2"/>
      <c r="T43" s="2"/>
      <c r="U43" s="2"/>
      <c r="V43" s="2"/>
      <c r="W43" s="2"/>
      <c r="X43" s="2"/>
      <c r="Y43" s="2"/>
      <c r="Z43" s="2"/>
      <c r="AA43" s="2"/>
      <c r="AB43" s="2"/>
      <c r="AC43" s="2"/>
      <c r="AD43" s="2"/>
      <c r="AE43" s="2"/>
      <c r="AF43" s="2"/>
      <c r="AG43" s="2"/>
      <c r="AH43" s="2"/>
    </row>
    <row r="44" customFormat="false" ht="24" hidden="false" customHeight="true" outlineLevel="0" collapsed="false">
      <c r="A44" s="1"/>
      <c r="B44" s="1"/>
      <c r="C44" s="2"/>
      <c r="D44" s="2"/>
      <c r="E44" s="2"/>
      <c r="F44" s="2"/>
      <c r="G44" s="2"/>
      <c r="H44" s="2"/>
      <c r="I44" s="2"/>
      <c r="J44" s="2"/>
      <c r="K44" s="2"/>
      <c r="L44" s="2"/>
      <c r="M44" s="2"/>
      <c r="N44" s="2"/>
      <c r="O44" s="2"/>
      <c r="P44" s="2"/>
      <c r="Q44" s="2"/>
      <c r="R44" s="2"/>
      <c r="S44" s="2"/>
      <c r="T44" s="2"/>
      <c r="U44" s="2"/>
      <c r="V44" s="2"/>
      <c r="W44" s="2"/>
      <c r="X44" s="2"/>
      <c r="Y44" s="2"/>
      <c r="Z44" s="2"/>
      <c r="AA44" s="2"/>
      <c r="AB44" s="2"/>
      <c r="AC44" s="2"/>
      <c r="AD44" s="2"/>
      <c r="AE44" s="2"/>
      <c r="AF44" s="2"/>
      <c r="AG44" s="2"/>
      <c r="AH44" s="2"/>
    </row>
    <row r="45" customFormat="false" ht="24" hidden="false" customHeight="true" outlineLevel="0" collapsed="false">
      <c r="A45" s="1"/>
      <c r="B45" s="1"/>
      <c r="C45" s="2"/>
      <c r="D45" s="2"/>
      <c r="E45" s="2"/>
      <c r="F45" s="2"/>
      <c r="G45" s="2"/>
      <c r="H45" s="2"/>
      <c r="I45" s="2"/>
      <c r="J45" s="2"/>
      <c r="K45" s="2"/>
      <c r="L45" s="2"/>
      <c r="M45" s="2"/>
      <c r="N45" s="2"/>
      <c r="O45" s="2"/>
      <c r="P45" s="2"/>
      <c r="Q45" s="2"/>
      <c r="R45" s="2"/>
      <c r="S45" s="2"/>
      <c r="T45" s="2"/>
      <c r="U45" s="2"/>
      <c r="V45" s="2"/>
      <c r="W45" s="2"/>
      <c r="X45" s="2"/>
      <c r="Y45" s="2"/>
      <c r="Z45" s="2"/>
      <c r="AA45" s="2"/>
      <c r="AB45" s="2"/>
      <c r="AC45" s="2"/>
      <c r="AD45" s="2"/>
      <c r="AE45" s="2"/>
      <c r="AF45" s="2"/>
      <c r="AG45" s="2"/>
      <c r="AH45" s="2"/>
    </row>
    <row r="46" customFormat="false" ht="24" hidden="false" customHeight="true" outlineLevel="0" collapsed="false">
      <c r="A46" s="1"/>
      <c r="B46" s="1"/>
      <c r="C46" s="2"/>
      <c r="D46" s="2"/>
      <c r="E46" s="2"/>
      <c r="F46" s="2"/>
      <c r="G46" s="2"/>
      <c r="H46" s="2"/>
      <c r="I46" s="2"/>
      <c r="J46" s="2"/>
      <c r="K46" s="2"/>
      <c r="L46" s="2"/>
      <c r="M46" s="2"/>
      <c r="N46" s="2"/>
      <c r="O46" s="2"/>
      <c r="P46" s="2"/>
      <c r="Q46" s="2"/>
      <c r="R46" s="2"/>
      <c r="S46" s="2"/>
      <c r="T46" s="2"/>
      <c r="U46" s="2"/>
      <c r="V46" s="2"/>
      <c r="W46" s="2"/>
      <c r="X46" s="2"/>
      <c r="Y46" s="2"/>
      <c r="Z46" s="2"/>
      <c r="AA46" s="2"/>
      <c r="AB46" s="2"/>
      <c r="AC46" s="2"/>
      <c r="AD46" s="2"/>
      <c r="AE46" s="2"/>
      <c r="AF46" s="2"/>
      <c r="AG46" s="2"/>
      <c r="AH46" s="2"/>
    </row>
    <row r="47" customFormat="false" ht="24" hidden="false" customHeight="true" outlineLevel="0" collapsed="false">
      <c r="A47" s="1"/>
      <c r="B47" s="1"/>
      <c r="C47" s="2"/>
      <c r="D47" s="2"/>
      <c r="E47" s="2"/>
      <c r="F47" s="2"/>
      <c r="G47" s="2"/>
      <c r="H47" s="2"/>
      <c r="I47" s="2"/>
      <c r="J47" s="2"/>
      <c r="K47" s="2"/>
      <c r="L47" s="2"/>
      <c r="M47" s="2"/>
      <c r="N47" s="2"/>
      <c r="O47" s="2"/>
      <c r="P47" s="2"/>
      <c r="Q47" s="2"/>
      <c r="R47" s="2"/>
      <c r="S47" s="2"/>
      <c r="T47" s="2"/>
      <c r="U47" s="2"/>
      <c r="V47" s="2"/>
      <c r="W47" s="2"/>
      <c r="X47" s="2"/>
      <c r="Y47" s="2"/>
      <c r="Z47" s="2"/>
      <c r="AA47" s="2"/>
      <c r="AB47" s="2"/>
      <c r="AC47" s="2"/>
      <c r="AD47" s="2"/>
      <c r="AE47" s="2"/>
      <c r="AF47" s="2"/>
      <c r="AG47" s="2"/>
      <c r="AH47" s="2"/>
    </row>
    <row r="48" customFormat="false" ht="24" hidden="false" customHeight="true" outlineLevel="0" collapsed="false">
      <c r="A48" s="1"/>
      <c r="B48" s="1"/>
      <c r="C48" s="2"/>
      <c r="D48" s="2"/>
      <c r="E48" s="2"/>
      <c r="F48" s="2"/>
      <c r="G48" s="2"/>
      <c r="H48" s="2"/>
      <c r="I48" s="2"/>
      <c r="J48" s="2"/>
      <c r="K48" s="2"/>
      <c r="L48" s="2"/>
      <c r="M48" s="2"/>
      <c r="N48" s="2"/>
      <c r="O48" s="2"/>
      <c r="P48" s="2"/>
      <c r="Q48" s="2"/>
      <c r="R48" s="2"/>
      <c r="S48" s="2"/>
      <c r="T48" s="2"/>
      <c r="U48" s="2"/>
      <c r="V48" s="2"/>
      <c r="W48" s="2"/>
      <c r="X48" s="2"/>
      <c r="Y48" s="2"/>
      <c r="Z48" s="2"/>
      <c r="AA48" s="2"/>
      <c r="AB48" s="2"/>
      <c r="AC48" s="2"/>
      <c r="AD48" s="2"/>
      <c r="AE48" s="2"/>
      <c r="AF48" s="2"/>
      <c r="AG48" s="2"/>
      <c r="AH48" s="2"/>
    </row>
    <row r="49" customFormat="false" ht="24" hidden="false" customHeight="true" outlineLevel="0" collapsed="false">
      <c r="A49" s="1"/>
      <c r="B49" s="1"/>
      <c r="C49" s="2"/>
      <c r="D49" s="2"/>
      <c r="E49" s="2"/>
      <c r="F49" s="2"/>
      <c r="G49" s="2"/>
      <c r="H49" s="2"/>
      <c r="I49" s="2"/>
      <c r="J49" s="2"/>
      <c r="K49" s="2"/>
      <c r="L49" s="2"/>
      <c r="M49" s="2"/>
      <c r="N49" s="2"/>
      <c r="O49" s="2"/>
      <c r="P49" s="2"/>
      <c r="Q49" s="2"/>
      <c r="R49" s="2"/>
      <c r="S49" s="2"/>
      <c r="T49" s="2"/>
      <c r="U49" s="2"/>
      <c r="V49" s="2"/>
      <c r="W49" s="2"/>
      <c r="X49" s="2"/>
      <c r="Y49" s="2"/>
      <c r="Z49" s="2"/>
      <c r="AA49" s="2"/>
      <c r="AB49" s="2"/>
      <c r="AC49" s="2"/>
      <c r="AD49" s="2"/>
      <c r="AE49" s="2"/>
      <c r="AF49" s="2"/>
      <c r="AG49" s="2"/>
      <c r="AH49" s="2"/>
    </row>
    <row r="50" customFormat="false" ht="24" hidden="false" customHeight="true" outlineLevel="0" collapsed="false">
      <c r="A50" s="1"/>
      <c r="B50" s="1"/>
      <c r="C50" s="2"/>
      <c r="D50" s="2"/>
      <c r="E50" s="2"/>
      <c r="F50" s="2"/>
      <c r="G50" s="2"/>
      <c r="H50" s="2"/>
      <c r="I50" s="2"/>
      <c r="J50" s="2"/>
      <c r="K50" s="2"/>
      <c r="L50" s="2"/>
      <c r="M50" s="2"/>
      <c r="N50" s="2"/>
      <c r="O50" s="2"/>
      <c r="P50" s="2"/>
      <c r="Q50" s="2"/>
      <c r="R50" s="2"/>
      <c r="S50" s="2"/>
      <c r="T50" s="2"/>
      <c r="U50" s="2"/>
      <c r="V50" s="2"/>
      <c r="W50" s="2"/>
      <c r="X50" s="2"/>
      <c r="Y50" s="2"/>
      <c r="Z50" s="2"/>
      <c r="AA50" s="2"/>
      <c r="AB50" s="2"/>
      <c r="AC50" s="2"/>
      <c r="AD50" s="2"/>
      <c r="AE50" s="2"/>
      <c r="AF50" s="2"/>
      <c r="AG50" s="2"/>
      <c r="AH50" s="2"/>
    </row>
    <row r="51" customFormat="false" ht="24" hidden="false" customHeight="true" outlineLevel="0" collapsed="false">
      <c r="A51" s="1"/>
      <c r="B51" s="1"/>
      <c r="C51" s="2"/>
      <c r="D51" s="2"/>
      <c r="E51" s="2"/>
      <c r="F51" s="2"/>
      <c r="G51" s="2"/>
      <c r="H51" s="2"/>
      <c r="I51" s="2"/>
      <c r="J51" s="2"/>
      <c r="K51" s="2"/>
      <c r="L51" s="2"/>
      <c r="M51" s="2"/>
      <c r="N51" s="2"/>
      <c r="O51" s="2"/>
      <c r="P51" s="2"/>
      <c r="Q51" s="2"/>
      <c r="R51" s="2"/>
      <c r="S51" s="2"/>
      <c r="T51" s="2"/>
      <c r="U51" s="2"/>
      <c r="V51" s="2"/>
      <c r="W51" s="2"/>
      <c r="X51" s="2"/>
      <c r="Y51" s="2"/>
      <c r="Z51" s="2"/>
      <c r="AA51" s="2"/>
      <c r="AB51" s="2"/>
      <c r="AC51" s="2"/>
      <c r="AD51" s="2"/>
      <c r="AE51" s="2"/>
      <c r="AF51" s="2"/>
      <c r="AG51" s="2"/>
      <c r="AH51" s="2"/>
    </row>
    <row r="52" customFormat="false" ht="24" hidden="false" customHeight="true" outlineLevel="0" collapsed="false">
      <c r="A52" s="1"/>
      <c r="B52" s="1"/>
      <c r="C52" s="2"/>
      <c r="D52" s="2"/>
      <c r="E52" s="2"/>
      <c r="F52" s="2"/>
      <c r="G52" s="2"/>
      <c r="H52" s="2"/>
      <c r="I52" s="2"/>
      <c r="J52" s="2"/>
      <c r="K52" s="2"/>
      <c r="L52" s="2"/>
      <c r="M52" s="2"/>
      <c r="N52" s="2"/>
      <c r="O52" s="2"/>
      <c r="P52" s="2"/>
      <c r="Q52" s="2"/>
      <c r="R52" s="2"/>
      <c r="S52" s="2"/>
      <c r="T52" s="2"/>
      <c r="U52" s="2"/>
      <c r="V52" s="2"/>
      <c r="W52" s="2"/>
      <c r="X52" s="2"/>
      <c r="Y52" s="2"/>
      <c r="Z52" s="2"/>
      <c r="AA52" s="2"/>
      <c r="AB52" s="2"/>
      <c r="AC52" s="2"/>
      <c r="AD52" s="2"/>
      <c r="AE52" s="2"/>
      <c r="AF52" s="2"/>
      <c r="AG52" s="2"/>
      <c r="AH52" s="2"/>
    </row>
    <row r="53" customFormat="false" ht="24" hidden="false" customHeight="true" outlineLevel="0" collapsed="false">
      <c r="A53" s="1"/>
      <c r="B53" s="1"/>
      <c r="C53" s="2"/>
      <c r="D53" s="2"/>
      <c r="E53" s="2"/>
      <c r="F53" s="2"/>
      <c r="G53" s="2"/>
      <c r="H53" s="2"/>
      <c r="I53" s="2"/>
      <c r="J53" s="2"/>
      <c r="K53" s="2"/>
      <c r="L53" s="2"/>
      <c r="M53" s="2"/>
      <c r="N53" s="2"/>
      <c r="O53" s="2"/>
      <c r="P53" s="2"/>
      <c r="Q53" s="2"/>
      <c r="R53" s="2"/>
      <c r="S53" s="2"/>
      <c r="T53" s="2"/>
      <c r="U53" s="2"/>
      <c r="V53" s="2"/>
      <c r="W53" s="2"/>
      <c r="X53" s="2"/>
      <c r="Y53" s="2"/>
      <c r="Z53" s="2"/>
      <c r="AA53" s="2"/>
      <c r="AB53" s="2"/>
      <c r="AC53" s="2"/>
      <c r="AD53" s="2"/>
      <c r="AE53" s="2"/>
      <c r="AF53" s="2"/>
      <c r="AG53" s="2"/>
      <c r="AH53" s="2"/>
    </row>
    <row r="54" customFormat="false" ht="24" hidden="false" customHeight="true" outlineLevel="0" collapsed="false">
      <c r="A54" s="1"/>
      <c r="B54" s="1"/>
      <c r="C54" s="2"/>
      <c r="D54" s="2"/>
      <c r="E54" s="2"/>
      <c r="F54" s="2"/>
      <c r="G54" s="2"/>
      <c r="H54" s="2"/>
      <c r="I54" s="2"/>
      <c r="J54" s="2"/>
      <c r="K54" s="2"/>
      <c r="L54" s="2"/>
      <c r="M54" s="2"/>
      <c r="N54" s="2"/>
      <c r="O54" s="2"/>
      <c r="P54" s="2"/>
      <c r="Q54" s="2"/>
      <c r="R54" s="2"/>
      <c r="S54" s="2"/>
      <c r="T54" s="2"/>
      <c r="U54" s="2"/>
      <c r="V54" s="2"/>
      <c r="W54" s="2"/>
      <c r="X54" s="2"/>
      <c r="Y54" s="2"/>
      <c r="Z54" s="2"/>
      <c r="AA54" s="2"/>
      <c r="AB54" s="2"/>
      <c r="AC54" s="2"/>
      <c r="AD54" s="2"/>
      <c r="AE54" s="2"/>
      <c r="AF54" s="2"/>
      <c r="AG54" s="2"/>
      <c r="AH54" s="2"/>
    </row>
    <row r="55" customFormat="false" ht="24" hidden="false" customHeight="true" outlineLevel="0" collapsed="false">
      <c r="A55" s="1"/>
      <c r="B55" s="1"/>
      <c r="C55" s="2"/>
      <c r="D55" s="2"/>
      <c r="E55" s="2"/>
      <c r="F55" s="2"/>
      <c r="G55" s="2"/>
      <c r="H55" s="2"/>
      <c r="I55" s="2"/>
      <c r="J55" s="2"/>
      <c r="K55" s="2"/>
      <c r="L55" s="2"/>
      <c r="M55" s="2"/>
      <c r="N55" s="2"/>
      <c r="O55" s="2"/>
      <c r="P55" s="2"/>
      <c r="Q55" s="2"/>
      <c r="R55" s="2"/>
      <c r="S55" s="2"/>
      <c r="T55" s="2"/>
      <c r="U55" s="2"/>
      <c r="V55" s="2"/>
      <c r="W55" s="2"/>
      <c r="X55" s="2"/>
      <c r="Y55" s="2"/>
      <c r="Z55" s="2"/>
      <c r="AA55" s="2"/>
      <c r="AB55" s="2"/>
      <c r="AC55" s="2"/>
      <c r="AD55" s="2"/>
      <c r="AE55" s="2"/>
      <c r="AF55" s="2"/>
      <c r="AG55" s="2"/>
      <c r="AH55" s="2"/>
    </row>
    <row r="56" customFormat="false" ht="24" hidden="false" customHeight="true" outlineLevel="0" collapsed="false">
      <c r="A56" s="1"/>
      <c r="B56" s="1"/>
      <c r="C56" s="2"/>
      <c r="D56" s="2"/>
      <c r="E56" s="2"/>
      <c r="F56" s="2"/>
      <c r="G56" s="2"/>
      <c r="H56" s="2"/>
      <c r="I56" s="2"/>
      <c r="J56" s="2"/>
      <c r="K56" s="2"/>
      <c r="L56" s="2"/>
      <c r="M56" s="2"/>
      <c r="N56" s="2"/>
      <c r="O56" s="2"/>
      <c r="P56" s="2"/>
      <c r="Q56" s="2"/>
      <c r="R56" s="2"/>
      <c r="S56" s="2"/>
      <c r="T56" s="2"/>
      <c r="U56" s="2"/>
      <c r="V56" s="2"/>
      <c r="W56" s="2"/>
      <c r="X56" s="2"/>
      <c r="Y56" s="2"/>
      <c r="Z56" s="2"/>
      <c r="AA56" s="2"/>
      <c r="AB56" s="2"/>
      <c r="AC56" s="2"/>
      <c r="AD56" s="2"/>
      <c r="AE56" s="2"/>
      <c r="AF56" s="2"/>
      <c r="AG56" s="2"/>
      <c r="AH56" s="2"/>
    </row>
    <row r="57" customFormat="false" ht="24" hidden="false" customHeight="true" outlineLevel="0" collapsed="false">
      <c r="A57" s="1"/>
      <c r="B57" s="1"/>
      <c r="C57" s="2"/>
      <c r="D57" s="2"/>
      <c r="E57" s="2"/>
      <c r="F57" s="2"/>
      <c r="G57" s="2"/>
      <c r="H57" s="2"/>
      <c r="I57" s="2"/>
      <c r="J57" s="2"/>
      <c r="K57" s="2"/>
      <c r="L57" s="2"/>
      <c r="M57" s="2"/>
      <c r="N57" s="2"/>
      <c r="O57" s="2"/>
      <c r="P57" s="2"/>
      <c r="Q57" s="2"/>
      <c r="R57" s="2"/>
      <c r="S57" s="2"/>
      <c r="T57" s="2"/>
      <c r="U57" s="2"/>
      <c r="V57" s="2"/>
      <c r="W57" s="2"/>
      <c r="X57" s="2"/>
      <c r="Y57" s="2"/>
      <c r="Z57" s="2"/>
      <c r="AA57" s="2"/>
      <c r="AB57" s="2"/>
      <c r="AC57" s="2"/>
      <c r="AD57" s="2"/>
      <c r="AE57" s="2"/>
      <c r="AF57" s="2"/>
      <c r="AG57" s="2"/>
      <c r="AH57" s="2"/>
    </row>
    <row r="58" customFormat="false" ht="24" hidden="false" customHeight="true" outlineLevel="0" collapsed="false">
      <c r="A58" s="1"/>
      <c r="B58" s="1"/>
      <c r="C58" s="2"/>
      <c r="D58" s="2"/>
      <c r="E58" s="2"/>
      <c r="F58" s="2"/>
      <c r="G58" s="2"/>
      <c r="H58" s="2"/>
      <c r="I58" s="2"/>
      <c r="J58" s="2"/>
      <c r="K58" s="2"/>
      <c r="L58" s="2"/>
      <c r="M58" s="2"/>
      <c r="N58" s="2"/>
      <c r="O58" s="2"/>
      <c r="P58" s="2"/>
      <c r="Q58" s="2"/>
      <c r="R58" s="2"/>
      <c r="S58" s="2"/>
      <c r="T58" s="2"/>
      <c r="U58" s="2"/>
      <c r="V58" s="2"/>
      <c r="W58" s="2"/>
      <c r="X58" s="2"/>
      <c r="Y58" s="2"/>
      <c r="Z58" s="2"/>
      <c r="AA58" s="2"/>
      <c r="AB58" s="2"/>
      <c r="AC58" s="2"/>
      <c r="AD58" s="2"/>
      <c r="AE58" s="2"/>
      <c r="AF58" s="2"/>
      <c r="AG58" s="2"/>
      <c r="AH58" s="2"/>
    </row>
    <row r="59" customFormat="false" ht="24" hidden="false" customHeight="true" outlineLevel="0" collapsed="false">
      <c r="A59" s="1"/>
      <c r="B59" s="1"/>
      <c r="C59" s="2"/>
      <c r="D59" s="2"/>
      <c r="E59" s="2"/>
      <c r="F59" s="2"/>
      <c r="G59" s="2"/>
      <c r="H59" s="2"/>
      <c r="I59" s="2"/>
      <c r="J59" s="2"/>
      <c r="K59" s="2"/>
      <c r="L59" s="2"/>
      <c r="M59" s="2"/>
      <c r="N59" s="2"/>
      <c r="O59" s="2"/>
      <c r="P59" s="2"/>
      <c r="Q59" s="2"/>
      <c r="R59" s="2"/>
      <c r="S59" s="2"/>
      <c r="T59" s="2"/>
      <c r="U59" s="2"/>
      <c r="V59" s="2"/>
      <c r="W59" s="2"/>
      <c r="X59" s="2"/>
      <c r="Y59" s="2"/>
      <c r="Z59" s="2"/>
      <c r="AA59" s="2"/>
      <c r="AB59" s="2"/>
      <c r="AC59" s="2"/>
      <c r="AD59" s="2"/>
      <c r="AE59" s="2"/>
      <c r="AF59" s="2"/>
      <c r="AG59" s="2"/>
      <c r="AH59" s="2"/>
    </row>
    <row r="60" customFormat="false" ht="24" hidden="false" customHeight="true" outlineLevel="0" collapsed="false">
      <c r="A60" s="1"/>
      <c r="B60" s="1"/>
      <c r="C60" s="2"/>
      <c r="D60" s="2"/>
      <c r="E60" s="2"/>
      <c r="F60" s="2"/>
      <c r="G60" s="2"/>
      <c r="H60" s="2"/>
      <c r="I60" s="2"/>
      <c r="J60" s="2"/>
      <c r="K60" s="2"/>
      <c r="L60" s="2"/>
      <c r="M60" s="2"/>
      <c r="N60" s="2"/>
      <c r="O60" s="2"/>
      <c r="P60" s="2"/>
      <c r="Q60" s="2"/>
      <c r="R60" s="2"/>
      <c r="S60" s="2"/>
      <c r="T60" s="2"/>
      <c r="U60" s="2"/>
      <c r="V60" s="2"/>
      <c r="W60" s="2"/>
      <c r="X60" s="2"/>
      <c r="Y60" s="2"/>
      <c r="Z60" s="2"/>
      <c r="AA60" s="2"/>
      <c r="AB60" s="2"/>
      <c r="AC60" s="2"/>
      <c r="AD60" s="2"/>
      <c r="AE60" s="2"/>
      <c r="AF60" s="2"/>
      <c r="AG60" s="2"/>
      <c r="AH60" s="2"/>
    </row>
    <row r="61" customFormat="false" ht="24" hidden="false" customHeight="true" outlineLevel="0" collapsed="false">
      <c r="A61" s="1"/>
      <c r="B61" s="1"/>
      <c r="C61" s="2"/>
      <c r="D61" s="2"/>
      <c r="E61" s="2"/>
      <c r="F61" s="2"/>
      <c r="G61" s="2"/>
      <c r="H61" s="2"/>
      <c r="I61" s="2"/>
      <c r="J61" s="2"/>
      <c r="K61" s="2"/>
      <c r="L61" s="2"/>
      <c r="M61" s="2"/>
      <c r="N61" s="2"/>
      <c r="O61" s="2"/>
      <c r="P61" s="2"/>
      <c r="Q61" s="2"/>
      <c r="R61" s="2"/>
      <c r="S61" s="2"/>
      <c r="T61" s="2"/>
      <c r="U61" s="2"/>
      <c r="V61" s="2"/>
      <c r="W61" s="2"/>
      <c r="X61" s="2"/>
      <c r="Y61" s="2"/>
      <c r="Z61" s="2"/>
      <c r="AA61" s="2"/>
      <c r="AB61" s="2"/>
      <c r="AC61" s="2"/>
      <c r="AD61" s="2"/>
      <c r="AE61" s="2"/>
      <c r="AF61" s="2"/>
      <c r="AG61" s="2"/>
      <c r="AH61" s="2"/>
    </row>
    <row r="62" customFormat="false" ht="24" hidden="false" customHeight="true" outlineLevel="0" collapsed="false">
      <c r="A62" s="1"/>
      <c r="B62" s="1"/>
      <c r="C62" s="2"/>
      <c r="D62" s="2"/>
      <c r="E62" s="2"/>
      <c r="F62" s="2"/>
      <c r="G62" s="2"/>
      <c r="H62" s="2"/>
      <c r="I62" s="2"/>
      <c r="J62" s="2"/>
      <c r="K62" s="2"/>
      <c r="L62" s="2"/>
      <c r="M62" s="2"/>
      <c r="N62" s="2"/>
      <c r="O62" s="2"/>
      <c r="P62" s="2"/>
      <c r="Q62" s="2"/>
      <c r="R62" s="2"/>
      <c r="S62" s="2"/>
      <c r="T62" s="2"/>
      <c r="U62" s="2"/>
      <c r="V62" s="2"/>
      <c r="W62" s="2"/>
      <c r="X62" s="2"/>
      <c r="Y62" s="2"/>
      <c r="Z62" s="2"/>
      <c r="AA62" s="2"/>
      <c r="AB62" s="2"/>
      <c r="AC62" s="2"/>
      <c r="AD62" s="2"/>
      <c r="AE62" s="2"/>
      <c r="AF62" s="2"/>
      <c r="AG62" s="2"/>
      <c r="AH62" s="2"/>
    </row>
    <row r="63" customFormat="false" ht="24" hidden="false" customHeight="true" outlineLevel="0" collapsed="false">
      <c r="A63" s="1"/>
      <c r="B63" s="1"/>
      <c r="C63" s="2"/>
      <c r="D63" s="2"/>
      <c r="E63" s="2"/>
      <c r="F63" s="2"/>
      <c r="G63" s="2"/>
      <c r="H63" s="2"/>
      <c r="I63" s="2"/>
      <c r="J63" s="2"/>
      <c r="K63" s="2"/>
      <c r="L63" s="2"/>
      <c r="M63" s="2"/>
      <c r="N63" s="2"/>
      <c r="O63" s="2"/>
      <c r="P63" s="2"/>
      <c r="Q63" s="2"/>
      <c r="R63" s="2"/>
      <c r="S63" s="2"/>
      <c r="T63" s="2"/>
      <c r="U63" s="2"/>
      <c r="V63" s="2"/>
      <c r="W63" s="2"/>
      <c r="X63" s="2"/>
      <c r="Y63" s="2"/>
      <c r="Z63" s="2"/>
      <c r="AA63" s="2"/>
      <c r="AB63" s="2"/>
      <c r="AC63" s="2"/>
      <c r="AD63" s="2"/>
      <c r="AE63" s="2"/>
      <c r="AF63" s="2"/>
      <c r="AG63" s="2"/>
      <c r="AH63" s="2"/>
    </row>
    <row r="64" customFormat="false" ht="24" hidden="false" customHeight="true" outlineLevel="0" collapsed="false">
      <c r="A64" s="1"/>
      <c r="B64" s="1"/>
      <c r="C64" s="2"/>
      <c r="D64" s="2"/>
      <c r="E64" s="2"/>
      <c r="F64" s="2"/>
      <c r="G64" s="2"/>
      <c r="H64" s="2"/>
      <c r="I64" s="2"/>
      <c r="J64" s="2"/>
      <c r="K64" s="2"/>
      <c r="L64" s="2"/>
      <c r="M64" s="2"/>
      <c r="N64" s="2"/>
      <c r="O64" s="2"/>
      <c r="P64" s="2"/>
      <c r="Q64" s="2"/>
      <c r="R64" s="2"/>
      <c r="S64" s="2"/>
      <c r="T64" s="2"/>
      <c r="U64" s="2"/>
      <c r="V64" s="2"/>
      <c r="W64" s="2"/>
      <c r="X64" s="2"/>
      <c r="Y64" s="2"/>
      <c r="Z64" s="2"/>
      <c r="AA64" s="2"/>
      <c r="AB64" s="2"/>
      <c r="AC64" s="2"/>
      <c r="AD64" s="2"/>
      <c r="AE64" s="2"/>
      <c r="AF64" s="2"/>
      <c r="AG64" s="2"/>
      <c r="AH64" s="2"/>
    </row>
    <row r="65" customFormat="false" ht="24" hidden="false" customHeight="true" outlineLevel="0" collapsed="false">
      <c r="A65" s="1"/>
      <c r="B65" s="1"/>
      <c r="C65" s="2"/>
      <c r="D65" s="2"/>
      <c r="E65" s="2"/>
      <c r="F65" s="2"/>
      <c r="G65" s="2"/>
      <c r="H65" s="2"/>
      <c r="I65" s="2"/>
      <c r="J65" s="2"/>
      <c r="K65" s="2"/>
      <c r="L65" s="2"/>
      <c r="M65" s="2"/>
      <c r="N65" s="2"/>
      <c r="O65" s="2"/>
      <c r="P65" s="2"/>
      <c r="Q65" s="2"/>
      <c r="R65" s="2"/>
      <c r="S65" s="2"/>
      <c r="T65" s="2"/>
      <c r="U65" s="2"/>
      <c r="V65" s="2"/>
      <c r="W65" s="2"/>
      <c r="X65" s="2"/>
      <c r="Y65" s="2"/>
      <c r="Z65" s="2"/>
      <c r="AA65" s="2"/>
      <c r="AB65" s="2"/>
      <c r="AC65" s="2"/>
      <c r="AD65" s="2"/>
      <c r="AE65" s="2"/>
      <c r="AF65" s="2"/>
      <c r="AG65" s="2"/>
      <c r="AH65" s="2"/>
    </row>
    <row r="66" customFormat="false" ht="24" hidden="false" customHeight="true" outlineLevel="0" collapsed="false">
      <c r="A66" s="1"/>
      <c r="B66" s="1"/>
      <c r="C66" s="2"/>
      <c r="D66" s="2"/>
      <c r="E66" s="2"/>
      <c r="F66" s="2"/>
      <c r="G66" s="2"/>
      <c r="H66" s="2"/>
      <c r="I66" s="2"/>
      <c r="J66" s="2"/>
      <c r="K66" s="2"/>
      <c r="L66" s="2"/>
      <c r="M66" s="2"/>
      <c r="N66" s="2"/>
      <c r="O66" s="2"/>
      <c r="P66" s="2"/>
      <c r="Q66" s="2"/>
      <c r="R66" s="2"/>
      <c r="S66" s="2"/>
      <c r="T66" s="2"/>
      <c r="U66" s="2"/>
      <c r="V66" s="2"/>
      <c r="W66" s="2"/>
      <c r="X66" s="2"/>
      <c r="Y66" s="2"/>
      <c r="Z66" s="2"/>
      <c r="AA66" s="2"/>
      <c r="AB66" s="2"/>
      <c r="AC66" s="2"/>
      <c r="AD66" s="2"/>
      <c r="AE66" s="2"/>
      <c r="AF66" s="2"/>
      <c r="AG66" s="2"/>
      <c r="AH66" s="2"/>
    </row>
    <row r="67" customFormat="false" ht="24" hidden="false" customHeight="true" outlineLevel="0" collapsed="false">
      <c r="A67" s="1"/>
      <c r="B67" s="1"/>
      <c r="C67" s="2"/>
      <c r="D67" s="2"/>
      <c r="E67" s="2"/>
      <c r="F67" s="2"/>
      <c r="G67" s="2"/>
      <c r="H67" s="2"/>
      <c r="I67" s="2"/>
      <c r="J67" s="2"/>
      <c r="K67" s="2"/>
      <c r="L67" s="2"/>
      <c r="M67" s="2"/>
      <c r="N67" s="2"/>
      <c r="O67" s="2"/>
      <c r="P67" s="2"/>
      <c r="Q67" s="2"/>
      <c r="R67" s="2"/>
      <c r="S67" s="2"/>
      <c r="T67" s="2"/>
      <c r="U67" s="2"/>
      <c r="V67" s="2"/>
      <c r="W67" s="2"/>
      <c r="X67" s="2"/>
      <c r="Y67" s="2"/>
      <c r="Z67" s="2"/>
      <c r="AA67" s="2"/>
      <c r="AB67" s="2"/>
      <c r="AC67" s="2"/>
      <c r="AD67" s="2"/>
      <c r="AE67" s="2"/>
      <c r="AF67" s="2"/>
      <c r="AG67" s="2"/>
      <c r="AH67" s="2"/>
    </row>
    <row r="68" customFormat="false" ht="24" hidden="false" customHeight="true" outlineLevel="0" collapsed="false">
      <c r="A68" s="1"/>
      <c r="B68" s="1"/>
      <c r="C68" s="2"/>
      <c r="D68" s="2"/>
      <c r="E68" s="2"/>
      <c r="F68" s="2"/>
      <c r="G68" s="2"/>
      <c r="H68" s="2"/>
      <c r="I68" s="2"/>
      <c r="J68" s="2"/>
      <c r="K68" s="2"/>
      <c r="L68" s="2"/>
      <c r="M68" s="2"/>
      <c r="N68" s="2"/>
      <c r="O68" s="2"/>
      <c r="P68" s="2"/>
      <c r="Q68" s="2"/>
      <c r="R68" s="2"/>
      <c r="S68" s="2"/>
      <c r="T68" s="2"/>
      <c r="U68" s="2"/>
      <c r="V68" s="2"/>
      <c r="W68" s="2"/>
      <c r="X68" s="2"/>
      <c r="Y68" s="2"/>
      <c r="Z68" s="2"/>
      <c r="AA68" s="2"/>
      <c r="AB68" s="2"/>
      <c r="AC68" s="2"/>
      <c r="AD68" s="2"/>
      <c r="AE68" s="2"/>
      <c r="AF68" s="2"/>
      <c r="AG68" s="2"/>
      <c r="AH68" s="2"/>
    </row>
    <row r="69" customFormat="false" ht="24" hidden="false" customHeight="true" outlineLevel="0" collapsed="false">
      <c r="A69" s="1"/>
      <c r="B69" s="1"/>
      <c r="C69" s="2"/>
      <c r="D69" s="2"/>
      <c r="E69" s="2"/>
      <c r="F69" s="2"/>
      <c r="G69" s="2"/>
      <c r="H69" s="2"/>
      <c r="I69" s="2"/>
      <c r="J69" s="2"/>
      <c r="K69" s="2"/>
      <c r="L69" s="2"/>
      <c r="M69" s="2"/>
      <c r="N69" s="2"/>
      <c r="O69" s="2"/>
      <c r="P69" s="2"/>
      <c r="Q69" s="2"/>
      <c r="R69" s="2"/>
      <c r="S69" s="2"/>
      <c r="T69" s="2"/>
      <c r="U69" s="2"/>
      <c r="V69" s="2"/>
      <c r="W69" s="2"/>
      <c r="X69" s="2"/>
      <c r="Y69" s="2"/>
      <c r="Z69" s="2"/>
      <c r="AA69" s="2"/>
      <c r="AB69" s="2"/>
      <c r="AC69" s="2"/>
      <c r="AD69" s="2"/>
      <c r="AE69" s="2"/>
      <c r="AF69" s="2"/>
      <c r="AG69" s="2"/>
      <c r="AH69" s="2"/>
    </row>
    <row r="70" customFormat="false" ht="24" hidden="false" customHeight="true" outlineLevel="0" collapsed="false">
      <c r="A70" s="1"/>
      <c r="B70" s="1"/>
      <c r="C70" s="2"/>
      <c r="D70" s="2"/>
      <c r="E70" s="2"/>
      <c r="F70" s="2"/>
      <c r="G70" s="2"/>
      <c r="H70" s="2"/>
      <c r="I70" s="2"/>
      <c r="J70" s="2"/>
      <c r="K70" s="2"/>
      <c r="L70" s="2"/>
      <c r="M70" s="2"/>
      <c r="N70" s="2"/>
      <c r="O70" s="2"/>
      <c r="P70" s="2"/>
      <c r="Q70" s="2"/>
      <c r="R70" s="2"/>
      <c r="S70" s="2"/>
      <c r="T70" s="2"/>
      <c r="U70" s="2"/>
      <c r="V70" s="2"/>
      <c r="W70" s="2"/>
      <c r="X70" s="2"/>
      <c r="Y70" s="2"/>
      <c r="Z70" s="2"/>
      <c r="AA70" s="2"/>
      <c r="AB70" s="2"/>
      <c r="AC70" s="2"/>
      <c r="AD70" s="2"/>
      <c r="AE70" s="2"/>
      <c r="AF70" s="2"/>
      <c r="AG70" s="2"/>
      <c r="AH70" s="2"/>
    </row>
    <row r="71" customFormat="false" ht="24" hidden="false" customHeight="true" outlineLevel="0" collapsed="false">
      <c r="A71" s="1"/>
      <c r="B71" s="1"/>
      <c r="C71" s="2"/>
      <c r="D71" s="2"/>
      <c r="E71" s="2"/>
      <c r="F71" s="2"/>
      <c r="G71" s="2"/>
      <c r="H71" s="2"/>
      <c r="I71" s="2"/>
      <c r="J71" s="2"/>
      <c r="K71" s="2"/>
      <c r="L71" s="2"/>
      <c r="M71" s="2"/>
      <c r="N71" s="2"/>
      <c r="O71" s="2"/>
      <c r="P71" s="2"/>
      <c r="Q71" s="2"/>
      <c r="R71" s="2"/>
      <c r="S71" s="2"/>
      <c r="T71" s="2"/>
      <c r="U71" s="2"/>
      <c r="V71" s="2"/>
      <c r="W71" s="2"/>
      <c r="X71" s="2"/>
      <c r="Y71" s="2"/>
      <c r="Z71" s="2"/>
      <c r="AA71" s="2"/>
      <c r="AB71" s="2"/>
      <c r="AC71" s="2"/>
      <c r="AD71" s="2"/>
      <c r="AE71" s="2"/>
      <c r="AF71" s="2"/>
      <c r="AG71" s="2"/>
      <c r="AH71" s="2"/>
    </row>
    <row r="72" customFormat="false" ht="24" hidden="false" customHeight="true" outlineLevel="0" collapsed="false">
      <c r="A72" s="1"/>
      <c r="B72" s="1"/>
      <c r="C72" s="2"/>
      <c r="D72" s="2"/>
      <c r="E72" s="2"/>
      <c r="F72" s="2"/>
      <c r="G72" s="2"/>
      <c r="H72" s="2"/>
      <c r="I72" s="2"/>
      <c r="J72" s="2"/>
      <c r="K72" s="2"/>
      <c r="L72" s="2"/>
      <c r="M72" s="2"/>
      <c r="N72" s="2"/>
      <c r="O72" s="2"/>
      <c r="P72" s="2"/>
      <c r="Q72" s="2"/>
      <c r="R72" s="2"/>
      <c r="S72" s="2"/>
      <c r="T72" s="2"/>
      <c r="U72" s="2"/>
      <c r="V72" s="2"/>
      <c r="W72" s="2"/>
      <c r="X72" s="2"/>
      <c r="Y72" s="2"/>
      <c r="Z72" s="2"/>
      <c r="AA72" s="2"/>
      <c r="AB72" s="2"/>
      <c r="AC72" s="2"/>
      <c r="AD72" s="2"/>
      <c r="AE72" s="2"/>
      <c r="AF72" s="2"/>
      <c r="AG72" s="2"/>
      <c r="AH72" s="2"/>
    </row>
    <row r="73" customFormat="false" ht="24" hidden="false" customHeight="true" outlineLevel="0" collapsed="false">
      <c r="A73" s="1"/>
      <c r="B73" s="1"/>
      <c r="C73" s="2"/>
      <c r="D73" s="2"/>
      <c r="E73" s="2"/>
      <c r="F73" s="2"/>
      <c r="G73" s="2"/>
      <c r="H73" s="2"/>
      <c r="I73" s="2"/>
      <c r="J73" s="2"/>
      <c r="K73" s="2"/>
      <c r="L73" s="2"/>
      <c r="M73" s="2"/>
      <c r="N73" s="2"/>
      <c r="O73" s="2"/>
      <c r="P73" s="2"/>
      <c r="Q73" s="2"/>
      <c r="R73" s="2"/>
      <c r="S73" s="2"/>
      <c r="T73" s="2"/>
      <c r="U73" s="2"/>
      <c r="V73" s="2"/>
      <c r="W73" s="2"/>
      <c r="X73" s="2"/>
      <c r="Y73" s="2"/>
      <c r="Z73" s="2"/>
      <c r="AA73" s="2"/>
      <c r="AB73" s="2"/>
      <c r="AC73" s="2"/>
      <c r="AD73" s="2"/>
      <c r="AE73" s="2"/>
      <c r="AF73" s="2"/>
      <c r="AG73" s="2"/>
      <c r="AH73" s="2"/>
    </row>
    <row r="74" customFormat="false" ht="24" hidden="false" customHeight="true" outlineLevel="0" collapsed="false">
      <c r="A74" s="1"/>
      <c r="B74" s="1"/>
      <c r="C74" s="2"/>
      <c r="D74" s="2"/>
      <c r="E74" s="2"/>
      <c r="F74" s="2"/>
      <c r="G74" s="2"/>
      <c r="H74" s="2"/>
      <c r="I74" s="2"/>
      <c r="J74" s="2"/>
      <c r="K74" s="2"/>
      <c r="L74" s="2"/>
      <c r="M74" s="2"/>
      <c r="N74" s="2"/>
      <c r="O74" s="2"/>
      <c r="P74" s="2"/>
      <c r="Q74" s="2"/>
      <c r="R74" s="2"/>
      <c r="S74" s="2"/>
      <c r="T74" s="2"/>
      <c r="U74" s="2"/>
      <c r="V74" s="2"/>
      <c r="W74" s="2"/>
      <c r="X74" s="2"/>
      <c r="Y74" s="2"/>
      <c r="Z74" s="2"/>
      <c r="AA74" s="2"/>
      <c r="AB74" s="2"/>
      <c r="AC74" s="2"/>
      <c r="AD74" s="2"/>
      <c r="AE74" s="2"/>
      <c r="AF74" s="2"/>
      <c r="AG74" s="2"/>
      <c r="AH74" s="2"/>
    </row>
    <row r="75" customFormat="false" ht="24" hidden="false" customHeight="true" outlineLevel="0" collapsed="false">
      <c r="A75" s="1"/>
      <c r="B75" s="1"/>
      <c r="C75" s="2"/>
      <c r="D75" s="2"/>
      <c r="E75" s="2"/>
      <c r="F75" s="2"/>
      <c r="G75" s="2"/>
      <c r="H75" s="2"/>
      <c r="I75" s="2"/>
      <c r="J75" s="2"/>
      <c r="K75" s="2"/>
      <c r="L75" s="2"/>
      <c r="M75" s="2"/>
      <c r="N75" s="2"/>
      <c r="O75" s="2"/>
      <c r="P75" s="2"/>
      <c r="Q75" s="2"/>
      <c r="R75" s="2"/>
      <c r="S75" s="2"/>
      <c r="T75" s="2"/>
      <c r="U75" s="2"/>
      <c r="V75" s="2"/>
      <c r="W75" s="2"/>
      <c r="X75" s="2"/>
      <c r="Y75" s="2"/>
      <c r="Z75" s="2"/>
      <c r="AA75" s="2"/>
      <c r="AB75" s="2"/>
      <c r="AC75" s="2"/>
      <c r="AD75" s="2"/>
      <c r="AE75" s="2"/>
      <c r="AF75" s="2"/>
      <c r="AG75" s="2"/>
      <c r="AH75" s="2"/>
    </row>
    <row r="76" customFormat="false" ht="24" hidden="false" customHeight="true" outlineLevel="0" collapsed="false">
      <c r="A76" s="1"/>
      <c r="B76" s="1"/>
      <c r="C76" s="2"/>
      <c r="D76" s="2"/>
      <c r="E76" s="2"/>
      <c r="F76" s="2"/>
      <c r="G76" s="2"/>
      <c r="H76" s="2"/>
      <c r="I76" s="2"/>
      <c r="J76" s="2"/>
      <c r="K76" s="2"/>
      <c r="L76" s="2"/>
      <c r="M76" s="2"/>
      <c r="N76" s="2"/>
      <c r="O76" s="2"/>
      <c r="P76" s="2"/>
      <c r="Q76" s="2"/>
      <c r="R76" s="2"/>
      <c r="S76" s="2"/>
      <c r="T76" s="2"/>
      <c r="U76" s="2"/>
      <c r="V76" s="2"/>
      <c r="W76" s="2"/>
      <c r="X76" s="2"/>
      <c r="Y76" s="2"/>
      <c r="Z76" s="2"/>
      <c r="AA76" s="2"/>
      <c r="AB76" s="2"/>
      <c r="AC76" s="2"/>
      <c r="AD76" s="2"/>
      <c r="AE76" s="2"/>
      <c r="AF76" s="2"/>
      <c r="AG76" s="2"/>
      <c r="AH76" s="2"/>
    </row>
    <row r="77" customFormat="false" ht="24" hidden="false" customHeight="true" outlineLevel="0" collapsed="false">
      <c r="A77" s="1"/>
      <c r="B77" s="1"/>
      <c r="C77" s="2"/>
      <c r="D77" s="2"/>
      <c r="E77" s="2"/>
      <c r="F77" s="2"/>
      <c r="G77" s="2"/>
      <c r="H77" s="2"/>
      <c r="I77" s="2"/>
      <c r="J77" s="2"/>
      <c r="K77" s="2"/>
      <c r="L77" s="2"/>
      <c r="M77" s="2"/>
      <c r="N77" s="2"/>
      <c r="O77" s="2"/>
      <c r="P77" s="2"/>
      <c r="Q77" s="2"/>
      <c r="R77" s="2"/>
      <c r="S77" s="2"/>
      <c r="T77" s="2"/>
      <c r="U77" s="2"/>
      <c r="V77" s="2"/>
      <c r="W77" s="2"/>
      <c r="X77" s="2"/>
      <c r="Y77" s="2"/>
      <c r="Z77" s="2"/>
      <c r="AA77" s="2"/>
      <c r="AB77" s="2"/>
      <c r="AC77" s="2"/>
      <c r="AD77" s="2"/>
      <c r="AE77" s="2"/>
      <c r="AF77" s="2"/>
      <c r="AG77" s="2"/>
      <c r="AH77" s="2"/>
    </row>
    <row r="78" customFormat="false" ht="24" hidden="false" customHeight="true" outlineLevel="0" collapsed="false">
      <c r="A78" s="1"/>
      <c r="B78" s="1"/>
      <c r="C78" s="2"/>
      <c r="D78" s="2"/>
      <c r="E78" s="2"/>
      <c r="F78" s="2"/>
      <c r="G78" s="2"/>
      <c r="H78" s="2"/>
      <c r="I78" s="2"/>
      <c r="J78" s="2"/>
      <c r="K78" s="2"/>
      <c r="L78" s="2"/>
      <c r="M78" s="2"/>
      <c r="N78" s="2"/>
      <c r="O78" s="2"/>
      <c r="P78" s="2"/>
      <c r="Q78" s="2"/>
      <c r="R78" s="2"/>
      <c r="S78" s="2"/>
      <c r="T78" s="2"/>
      <c r="U78" s="2"/>
      <c r="V78" s="2"/>
      <c r="W78" s="2"/>
      <c r="X78" s="2"/>
      <c r="Y78" s="2"/>
      <c r="Z78" s="2"/>
      <c r="AA78" s="2"/>
      <c r="AB78" s="2"/>
      <c r="AC78" s="2"/>
      <c r="AD78" s="2"/>
      <c r="AE78" s="2"/>
      <c r="AF78" s="2"/>
      <c r="AG78" s="2"/>
      <c r="AH78" s="2"/>
    </row>
    <row r="79" customFormat="false" ht="24" hidden="false" customHeight="true" outlineLevel="0" collapsed="false">
      <c r="A79" s="1"/>
      <c r="B79" s="1"/>
      <c r="C79" s="2"/>
      <c r="D79" s="2"/>
      <c r="E79" s="2"/>
      <c r="F79" s="2"/>
      <c r="G79" s="2"/>
      <c r="H79" s="2"/>
      <c r="I79" s="2"/>
      <c r="J79" s="2"/>
      <c r="K79" s="2"/>
      <c r="L79" s="2"/>
      <c r="M79" s="2"/>
      <c r="N79" s="2"/>
      <c r="O79" s="2"/>
      <c r="P79" s="2"/>
      <c r="Q79" s="2"/>
      <c r="R79" s="2"/>
      <c r="S79" s="2"/>
      <c r="T79" s="2"/>
      <c r="U79" s="2"/>
      <c r="V79" s="2"/>
      <c r="W79" s="2"/>
      <c r="X79" s="2"/>
      <c r="Y79" s="2"/>
      <c r="Z79" s="2"/>
      <c r="AA79" s="2"/>
      <c r="AB79" s="2"/>
      <c r="AC79" s="2"/>
      <c r="AD79" s="2"/>
      <c r="AE79" s="2"/>
      <c r="AF79" s="2"/>
      <c r="AG79" s="2"/>
      <c r="AH79" s="2"/>
    </row>
    <row r="80" customFormat="false" ht="24" hidden="false" customHeight="true" outlineLevel="0" collapsed="false">
      <c r="A80" s="1"/>
      <c r="B80" s="1"/>
      <c r="C80" s="2"/>
      <c r="D80" s="2"/>
      <c r="E80" s="2"/>
      <c r="F80" s="2"/>
      <c r="G80" s="2"/>
      <c r="H80" s="2"/>
      <c r="I80" s="2"/>
      <c r="J80" s="2"/>
      <c r="K80" s="2"/>
      <c r="L80" s="2"/>
      <c r="M80" s="2"/>
      <c r="N80" s="2"/>
      <c r="O80" s="2"/>
      <c r="P80" s="2"/>
      <c r="Q80" s="2"/>
      <c r="R80" s="2"/>
      <c r="S80" s="2"/>
      <c r="T80" s="2"/>
      <c r="U80" s="2"/>
      <c r="V80" s="2"/>
      <c r="W80" s="2"/>
      <c r="X80" s="2"/>
      <c r="Y80" s="2"/>
      <c r="Z80" s="2"/>
      <c r="AA80" s="2"/>
      <c r="AB80" s="2"/>
      <c r="AC80" s="2"/>
      <c r="AD80" s="2"/>
      <c r="AE80" s="2"/>
      <c r="AF80" s="2"/>
      <c r="AG80" s="2"/>
      <c r="AH80" s="2"/>
    </row>
    <row r="81" customFormat="false" ht="24" hidden="false" customHeight="true" outlineLevel="0" collapsed="false">
      <c r="A81" s="1"/>
      <c r="B81" s="1"/>
      <c r="C81" s="2"/>
      <c r="D81" s="2"/>
      <c r="E81" s="2"/>
      <c r="F81" s="2"/>
      <c r="G81" s="2"/>
      <c r="H81" s="2"/>
      <c r="I81" s="2"/>
      <c r="J81" s="2"/>
      <c r="K81" s="2"/>
      <c r="L81" s="2"/>
      <c r="M81" s="2"/>
      <c r="N81" s="2"/>
      <c r="O81" s="2"/>
      <c r="P81" s="2"/>
      <c r="Q81" s="2"/>
      <c r="R81" s="2"/>
      <c r="S81" s="2"/>
      <c r="T81" s="2"/>
      <c r="U81" s="2"/>
      <c r="V81" s="2"/>
      <c r="W81" s="2"/>
      <c r="X81" s="2"/>
      <c r="Y81" s="2"/>
      <c r="Z81" s="2"/>
      <c r="AA81" s="2"/>
      <c r="AB81" s="2"/>
      <c r="AC81" s="2"/>
      <c r="AD81" s="2"/>
      <c r="AE81" s="2"/>
      <c r="AF81" s="2"/>
      <c r="AG81" s="2"/>
      <c r="AH81" s="2"/>
    </row>
    <row r="82" customFormat="false" ht="24" hidden="false" customHeight="true" outlineLevel="0" collapsed="false">
      <c r="A82" s="1"/>
      <c r="B82" s="1"/>
      <c r="C82" s="2"/>
      <c r="D82" s="2"/>
      <c r="E82" s="2"/>
      <c r="F82" s="2"/>
      <c r="G82" s="2"/>
      <c r="H82" s="2"/>
      <c r="I82" s="2"/>
      <c r="J82" s="2"/>
      <c r="K82" s="2"/>
      <c r="L82" s="2"/>
      <c r="M82" s="2"/>
      <c r="N82" s="2"/>
      <c r="O82" s="2"/>
      <c r="P82" s="2"/>
      <c r="Q82" s="2"/>
      <c r="R82" s="2"/>
      <c r="S82" s="2"/>
      <c r="T82" s="2"/>
      <c r="U82" s="2"/>
      <c r="V82" s="2"/>
      <c r="W82" s="2"/>
      <c r="X82" s="2"/>
      <c r="Y82" s="2"/>
      <c r="Z82" s="2"/>
      <c r="AA82" s="2"/>
      <c r="AB82" s="2"/>
      <c r="AC82" s="2"/>
      <c r="AD82" s="2"/>
      <c r="AE82" s="2"/>
      <c r="AF82" s="2"/>
      <c r="AG82" s="2"/>
      <c r="AH82" s="2"/>
    </row>
    <row r="83" customFormat="false" ht="24" hidden="false" customHeight="true" outlineLevel="0" collapsed="false">
      <c r="A83" s="1"/>
      <c r="B83" s="1"/>
      <c r="C83" s="2"/>
      <c r="D83" s="2"/>
      <c r="E83" s="2"/>
      <c r="F83" s="2"/>
      <c r="G83" s="2"/>
      <c r="H83" s="2"/>
      <c r="I83" s="2"/>
      <c r="J83" s="2"/>
      <c r="K83" s="2"/>
      <c r="L83" s="2"/>
      <c r="M83" s="2"/>
      <c r="N83" s="2"/>
      <c r="O83" s="2"/>
      <c r="P83" s="2"/>
      <c r="Q83" s="2"/>
      <c r="R83" s="2"/>
      <c r="S83" s="2"/>
      <c r="T83" s="2"/>
      <c r="U83" s="2"/>
      <c r="V83" s="2"/>
      <c r="W83" s="2"/>
      <c r="X83" s="2"/>
      <c r="Y83" s="2"/>
      <c r="Z83" s="2"/>
      <c r="AA83" s="2"/>
      <c r="AB83" s="2"/>
      <c r="AC83" s="2"/>
      <c r="AD83" s="2"/>
      <c r="AE83" s="2"/>
      <c r="AF83" s="2"/>
      <c r="AG83" s="2"/>
      <c r="AH83" s="2"/>
    </row>
    <row r="84" customFormat="false" ht="24" hidden="false" customHeight="true" outlineLevel="0" collapsed="false">
      <c r="A84" s="1"/>
      <c r="B84" s="1"/>
      <c r="C84" s="2"/>
      <c r="D84" s="2"/>
      <c r="E84" s="2"/>
      <c r="F84" s="2"/>
      <c r="G84" s="2"/>
      <c r="H84" s="2"/>
      <c r="I84" s="2"/>
      <c r="J84" s="2"/>
      <c r="K84" s="2"/>
      <c r="L84" s="2"/>
      <c r="M84" s="2"/>
      <c r="N84" s="2"/>
      <c r="O84" s="2"/>
      <c r="P84" s="2"/>
      <c r="Q84" s="2"/>
      <c r="R84" s="2"/>
      <c r="S84" s="2"/>
      <c r="T84" s="2"/>
      <c r="U84" s="2"/>
      <c r="V84" s="2"/>
      <c r="W84" s="2"/>
      <c r="X84" s="2"/>
      <c r="Y84" s="2"/>
      <c r="Z84" s="2"/>
      <c r="AA84" s="2"/>
      <c r="AB84" s="2"/>
      <c r="AC84" s="2"/>
      <c r="AD84" s="2"/>
      <c r="AE84" s="2"/>
      <c r="AF84" s="2"/>
      <c r="AG84" s="2"/>
      <c r="AH84" s="2"/>
    </row>
    <row r="85" customFormat="false" ht="24" hidden="false" customHeight="true" outlineLevel="0" collapsed="false">
      <c r="A85" s="1"/>
      <c r="B85" s="1"/>
      <c r="C85" s="2"/>
      <c r="D85" s="2"/>
      <c r="E85" s="2"/>
      <c r="F85" s="2"/>
      <c r="G85" s="2"/>
      <c r="H85" s="2"/>
      <c r="I85" s="2"/>
      <c r="J85" s="2"/>
      <c r="K85" s="2"/>
      <c r="L85" s="2"/>
      <c r="M85" s="2"/>
      <c r="N85" s="2"/>
      <c r="O85" s="2"/>
      <c r="P85" s="2"/>
      <c r="Q85" s="2"/>
      <c r="R85" s="2"/>
      <c r="S85" s="2"/>
      <c r="T85" s="2"/>
      <c r="U85" s="2"/>
      <c r="V85" s="2"/>
      <c r="W85" s="2"/>
      <c r="X85" s="2"/>
      <c r="Y85" s="2"/>
      <c r="Z85" s="2"/>
      <c r="AA85" s="2"/>
      <c r="AB85" s="2"/>
      <c r="AC85" s="2"/>
      <c r="AD85" s="2"/>
      <c r="AE85" s="2"/>
      <c r="AF85" s="2"/>
      <c r="AG85" s="2"/>
      <c r="AH85" s="2"/>
    </row>
    <row r="86" customFormat="false" ht="24" hidden="false" customHeight="true" outlineLevel="0" collapsed="false">
      <c r="A86" s="1"/>
      <c r="B86" s="1"/>
      <c r="C86" s="2"/>
      <c r="D86" s="2"/>
      <c r="E86" s="2"/>
      <c r="F86" s="2"/>
      <c r="G86" s="2"/>
      <c r="H86" s="2"/>
      <c r="I86" s="2"/>
      <c r="J86" s="2"/>
      <c r="K86" s="2"/>
      <c r="L86" s="2"/>
      <c r="M86" s="2"/>
      <c r="N86" s="2"/>
      <c r="O86" s="2"/>
      <c r="P86" s="2"/>
      <c r="Q86" s="2"/>
      <c r="R86" s="2"/>
      <c r="S86" s="2"/>
      <c r="T86" s="2"/>
      <c r="U86" s="2"/>
      <c r="V86" s="2"/>
      <c r="W86" s="2"/>
      <c r="X86" s="2"/>
      <c r="Y86" s="2"/>
      <c r="Z86" s="2"/>
      <c r="AA86" s="2"/>
      <c r="AB86" s="2"/>
      <c r="AC86" s="2"/>
      <c r="AD86" s="2"/>
      <c r="AE86" s="2"/>
      <c r="AF86" s="2"/>
      <c r="AG86" s="2"/>
      <c r="AH86" s="2"/>
    </row>
  </sheetData>
  <conditionalFormatting sqref="D28:D29">
    <cfRule type="containsText" priority="2" operator="containsText" aboveAverage="0" equalAverage="0" bottom="0" percent="0" rank="0" text="Missing" dxfId="0">
      <formula>NOT(ISERROR(SEARCH("Missing",D28)))</formula>
    </cfRule>
    <cfRule type="containsText" priority="3" operator="containsText" aboveAverage="0" equalAverage="0" bottom="0" percent="0" rank="0" text="Invalid" dxfId="0">
      <formula>NOT(ISERROR(SEARCH("Invalid",D28)))</formula>
    </cfRule>
    <cfRule type="containsText" priority="4" operator="containsText" aboveAverage="0" equalAverage="0" bottom="0" percent="0" rank="0" text="Hold" dxfId="0">
      <formula>NOT(ISERROR(SEARCH("Hold",D28)))</formula>
    </cfRule>
    <cfRule type="containsText" priority="5" operator="containsText" aboveAverage="0" equalAverage="0" bottom="0" percent="0" rank="0" text="Investigate" dxfId="0">
      <formula>NOT(ISERROR(SEARCH("Investigate",D28)))</formula>
    </cfRule>
    <cfRule type="containsText" priority="6" operator="containsText" aboveAverage="0" equalAverage="0" bottom="0" percent="0" rank="0" text="Walk" dxfId="0">
      <formula>NOT(ISERROR(SEARCH("Walk",D28)))</formula>
    </cfRule>
    <cfRule type="containsText" priority="7" operator="containsText" aboveAverage="0" equalAverage="0" bottom="0" percent="0" rank="0" text="Overdue" dxfId="0">
      <formula>NOT(ISERROR(SEARCH("Overdue",D28)))</formula>
    </cfRule>
    <cfRule type="containsText" priority="8" operator="containsText" aboveAverage="0" equalAverage="0" bottom="0" percent="0" rank="0" text="Unverified" dxfId="0">
      <formula>NOT(ISERROR(SEARCH("Unverified",D28)))</formula>
    </cfRule>
    <cfRule type="containsText" priority="9" operator="containsText" aboveAverage="0" equalAverage="0" bottom="0" percent="0" rank="0" text="Assumption" dxfId="0">
      <formula>NOT(ISERROR(SEARCH("Assumption",D28)))</formula>
    </cfRule>
    <cfRule type="containsText" priority="10" operator="containsText" aboveAverage="0" equalAverage="0" bottom="0" percent="0" rank="0" text="Conflicting" dxfId="0">
      <formula>NOT(ISERROR(SEARCH("Conflicting",D28)))</formula>
    </cfRule>
    <cfRule type="containsText" priority="11" operator="containsText" aboveAverage="0" equalAverage="0" bottom="0" percent="0" rank="0" text="Stale" dxfId="0">
      <formula>NOT(ISERROR(SEARCH("Stale",D28)))</formula>
    </cfRule>
    <cfRule type="containsText" priority="12" operator="containsText" aboveAverage="0" equalAverage="0" bottom="0" percent="0" rank="0" text="Future" dxfId="0">
      <formula>NOT(ISERROR(SEARCH("Future",D28)))</formula>
    </cfRule>
    <cfRule type="containsText" priority="13" operator="containsText" aboveAverage="0" equalAverage="0" bottom="0" percent="0" rank="0" text="Conditional" dxfId="0">
      <formula>NOT(ISERROR(SEARCH("Conditional",D28)))</formula>
    </cfRule>
    <cfRule type="containsText" priority="14" operator="containsText" aboveAverage="0" equalAverage="0" bottom="0" percent="0" rank="0" text="Reassess" dxfId="0">
      <formula>NOT(ISERROR(SEARCH("Reassess",D28)))</formula>
    </cfRule>
    <cfRule type="containsText" priority="15" operator="containsText" aboveAverage="0" equalAverage="0" bottom="0" percent="0" rank="0" text="Beyond" dxfId="0">
      <formula>NOT(ISERROR(SEARCH("Beyond",D28)))</formula>
    </cfRule>
    <cfRule type="containsText" priority="16" operator="containsText" aboveAverage="0" equalAverage="0" bottom="0" percent="0" rank="0" text="Above" dxfId="0">
      <formula>NOT(ISERROR(SEARCH("Above",D28)))</formula>
    </cfRule>
    <cfRule type="containsText" priority="17" operator="containsText" aboveAverage="0" equalAverage="0" bottom="0" percent="0" rank="0" text="Open" dxfId="0">
      <formula>NOT(ISERROR(SEARCH("Open",D28)))</formula>
    </cfRule>
  </conditionalFormatting>
  <conditionalFormatting sqref="G34:G39">
    <cfRule type="containsText" priority="18" operator="containsText" aboveAverage="0" equalAverage="0" bottom="0" percent="0" rank="0" text="Missing" dxfId="0">
      <formula>NOT(ISERROR(SEARCH("Missing",G34)))</formula>
    </cfRule>
    <cfRule type="containsText" priority="19" operator="containsText" aboveAverage="0" equalAverage="0" bottom="0" percent="0" rank="0" text="Invalid" dxfId="0">
      <formula>NOT(ISERROR(SEARCH("Invalid",G34)))</formula>
    </cfRule>
    <cfRule type="containsText" priority="20" operator="containsText" aboveAverage="0" equalAverage="0" bottom="0" percent="0" rank="0" text="Hold" dxfId="0">
      <formula>NOT(ISERROR(SEARCH("Hold",G34)))</formula>
    </cfRule>
    <cfRule type="containsText" priority="21" operator="containsText" aboveAverage="0" equalAverage="0" bottom="0" percent="0" rank="0" text="Investigate" dxfId="0">
      <formula>NOT(ISERROR(SEARCH("Investigate",G34)))</formula>
    </cfRule>
    <cfRule type="containsText" priority="22" operator="containsText" aboveAverage="0" equalAverage="0" bottom="0" percent="0" rank="0" text="Walk" dxfId="0">
      <formula>NOT(ISERROR(SEARCH("Walk",G34)))</formula>
    </cfRule>
    <cfRule type="containsText" priority="23" operator="containsText" aboveAverage="0" equalAverage="0" bottom="0" percent="0" rank="0" text="Overdue" dxfId="0">
      <formula>NOT(ISERROR(SEARCH("Overdue",G34)))</formula>
    </cfRule>
    <cfRule type="containsText" priority="24" operator="containsText" aboveAverage="0" equalAverage="0" bottom="0" percent="0" rank="0" text="Unverified" dxfId="0">
      <formula>NOT(ISERROR(SEARCH("Unverified",G34)))</formula>
    </cfRule>
    <cfRule type="containsText" priority="25" operator="containsText" aboveAverage="0" equalAverage="0" bottom="0" percent="0" rank="0" text="Assumption" dxfId="0">
      <formula>NOT(ISERROR(SEARCH("Assumption",G34)))</formula>
    </cfRule>
    <cfRule type="containsText" priority="26" operator="containsText" aboveAverage="0" equalAverage="0" bottom="0" percent="0" rank="0" text="Conflicting" dxfId="0">
      <formula>NOT(ISERROR(SEARCH("Conflicting",G34)))</formula>
    </cfRule>
    <cfRule type="containsText" priority="27" operator="containsText" aboveAverage="0" equalAverage="0" bottom="0" percent="0" rank="0" text="Stale" dxfId="0">
      <formula>NOT(ISERROR(SEARCH("Stale",G34)))</formula>
    </cfRule>
    <cfRule type="containsText" priority="28" operator="containsText" aboveAverage="0" equalAverage="0" bottom="0" percent="0" rank="0" text="Future" dxfId="0">
      <formula>NOT(ISERROR(SEARCH("Future",G34)))</formula>
    </cfRule>
    <cfRule type="containsText" priority="29" operator="containsText" aboveAverage="0" equalAverage="0" bottom="0" percent="0" rank="0" text="Conditional" dxfId="0">
      <formula>NOT(ISERROR(SEARCH("Conditional",G34)))</formula>
    </cfRule>
    <cfRule type="containsText" priority="30" operator="containsText" aboveAverage="0" equalAverage="0" bottom="0" percent="0" rank="0" text="Reassess" dxfId="0">
      <formula>NOT(ISERROR(SEARCH("Reassess",G34)))</formula>
    </cfRule>
    <cfRule type="containsText" priority="31" operator="containsText" aboveAverage="0" equalAverage="0" bottom="0" percent="0" rank="0" text="Beyond" dxfId="0">
      <formula>NOT(ISERROR(SEARCH("Beyond",G34)))</formula>
    </cfRule>
    <cfRule type="containsText" priority="32" operator="containsText" aboveAverage="0" equalAverage="0" bottom="0" percent="0" rank="0" text="Above" dxfId="0">
      <formula>NOT(ISERROR(SEARCH("Above",G34)))</formula>
    </cfRule>
    <cfRule type="containsText" priority="33" operator="containsText" aboveAverage="0" equalAverage="0" bottom="0" percent="0" rank="0" text="Open" dxfId="0">
      <formula>NOT(ISERROR(SEARCH("Open",G34)))</formula>
    </cfRule>
  </conditionalFormatting>
  <dataValidations count="3">
    <dataValidation allowBlank="false" errorStyle="stop" operator="between" showDropDown="false" showErrorMessage="false" showInputMessage="false" sqref="D21" type="list">
      <formula1>"Draft,Approved,Declined"</formula1>
      <formula2>0</formula2>
    </dataValidation>
    <dataValidation allowBlank="false" errorStyle="stop" operator="between" showDropDown="false" showErrorMessage="false" showInputMessage="false" sqref="D24" type="list">
      <formula1>"Build,Buy,Partner,Do nothing"</formula1>
      <formula2>0</formula2>
    </dataValidation>
    <dataValidation allowBlank="false" errorStyle="stop" operator="between" showDropDown="false" showErrorMessage="false" showInputMessage="false" sqref="E34:E39" type="list">
      <formula1>"Yes,No"</formula1>
      <formula2>0</formula2>
    </dataValidation>
  </dataValidations>
  <printOptions headings="false" gridLines="false" gridLinesSet="true" horizontalCentered="false" verticalCentered="false"/>
  <pageMargins left="0.7" right="0.7" top="0.75" bottom="0.75"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AH86"/>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3" ySplit="6" topLeftCell="D7" activePane="bottomRight" state="frozen"/>
      <selection pane="topLeft" activeCell="A1" activeCellId="0" sqref="A1"/>
      <selection pane="topRight" activeCell="D1" activeCellId="0" sqref="D1"/>
      <selection pane="bottomLeft" activeCell="A7" activeCellId="0" sqref="A7"/>
      <selection pane="bottomRight" activeCell="A1" activeCellId="0" sqref="A1"/>
    </sheetView>
  </sheetViews>
  <sheetFormatPr defaultColWidth="8.6796875" defaultRowHeight="15" zeroHeight="false" outlineLevelRow="0" outlineLevelCol="0"/>
  <cols>
    <col collapsed="false" customWidth="true" hidden="false" outlineLevel="0" max="2" min="1" style="0" width="2.5"/>
    <col collapsed="false" customWidth="true" hidden="false" outlineLevel="0" max="3" min="3" style="0" width="14"/>
    <col collapsed="false" customWidth="true" hidden="false" outlineLevel="0" max="4" min="4" style="0" width="34"/>
    <col collapsed="false" customWidth="true" hidden="false" outlineLevel="0" max="6" min="5" style="0" width="16"/>
    <col collapsed="false" customWidth="true" hidden="false" outlineLevel="0" max="8" min="7" style="0" width="36"/>
    <col collapsed="false" customWidth="true" hidden="false" outlineLevel="0" max="9" min="9" style="0" width="16"/>
    <col collapsed="false" customWidth="true" hidden="false" outlineLevel="0" max="10" min="10" style="0" width="33"/>
    <col collapsed="false" customWidth="true" hidden="false" outlineLevel="0" max="11" min="11" style="0" width="15"/>
    <col collapsed="false" customWidth="true" hidden="false" outlineLevel="0" max="12" min="12" style="0" width="33"/>
    <col collapsed="false" customWidth="true" hidden="false" outlineLevel="0" max="13" min="13" style="0" width="28"/>
    <col collapsed="false" customWidth="true" hidden="false" outlineLevel="0" max="34" min="14" style="0" width="18"/>
  </cols>
  <sheetData>
    <row r="1" customFormat="false" ht="24" hidden="false" customHeight="true" outlineLevel="0" collapsed="false">
      <c r="A1" s="1"/>
      <c r="B1" s="1"/>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row>
    <row r="2" customFormat="false" ht="24" hidden="false" customHeight="true" outlineLevel="0" collapsed="false">
      <c r="A2" s="1"/>
      <c r="B2" s="1"/>
      <c r="C2" s="3" t="s">
        <v>113</v>
      </c>
      <c r="D2" s="2"/>
      <c r="E2" s="2"/>
      <c r="F2" s="2"/>
      <c r="G2" s="2"/>
      <c r="H2" s="2"/>
      <c r="I2" s="2"/>
      <c r="J2" s="2"/>
      <c r="K2" s="2"/>
      <c r="L2" s="2"/>
      <c r="M2" s="2"/>
      <c r="N2" s="2"/>
      <c r="O2" s="2"/>
      <c r="P2" s="2"/>
      <c r="Q2" s="2"/>
      <c r="R2" s="2"/>
      <c r="S2" s="2"/>
      <c r="T2" s="2"/>
      <c r="U2" s="2"/>
      <c r="V2" s="2"/>
      <c r="W2" s="2"/>
      <c r="X2" s="2"/>
      <c r="Y2" s="2"/>
      <c r="Z2" s="2"/>
      <c r="AA2" s="2"/>
      <c r="AB2" s="2"/>
      <c r="AC2" s="2"/>
      <c r="AD2" s="2"/>
      <c r="AE2" s="2"/>
      <c r="AF2" s="2"/>
      <c r="AG2" s="2"/>
      <c r="AH2" s="2"/>
    </row>
    <row r="3" customFormat="false" ht="24" hidden="false" customHeight="true" outlineLevel="0" collapsed="false">
      <c r="A3" s="1"/>
      <c r="B3" s="1"/>
      <c r="C3" s="4" t="s">
        <v>114</v>
      </c>
      <c r="D3" s="2"/>
      <c r="E3" s="2"/>
      <c r="F3" s="2"/>
      <c r="G3" s="2"/>
      <c r="H3" s="2"/>
      <c r="I3" s="2"/>
      <c r="J3" s="2"/>
      <c r="K3" s="2"/>
      <c r="L3" s="2"/>
      <c r="M3" s="2"/>
      <c r="N3" s="2"/>
      <c r="O3" s="2"/>
      <c r="P3" s="2"/>
      <c r="Q3" s="2"/>
      <c r="R3" s="2"/>
      <c r="S3" s="2"/>
      <c r="T3" s="2"/>
      <c r="U3" s="2"/>
      <c r="V3" s="2"/>
      <c r="W3" s="2"/>
      <c r="X3" s="2"/>
      <c r="Y3" s="2"/>
      <c r="Z3" s="2"/>
      <c r="AA3" s="2"/>
      <c r="AB3" s="2"/>
      <c r="AC3" s="2"/>
      <c r="AD3" s="2"/>
      <c r="AE3" s="2"/>
      <c r="AF3" s="2"/>
      <c r="AG3" s="2"/>
      <c r="AH3" s="2"/>
    </row>
    <row r="4" customFormat="false" ht="24" hidden="false" customHeight="true" outlineLevel="0" collapsed="false">
      <c r="A4" s="1"/>
      <c r="B4" s="1"/>
      <c r="C4" s="2"/>
      <c r="D4" s="2"/>
      <c r="E4" s="2"/>
      <c r="F4" s="2"/>
      <c r="G4" s="2"/>
      <c r="H4" s="2"/>
      <c r="I4" s="2"/>
      <c r="J4" s="2"/>
      <c r="K4" s="2"/>
      <c r="L4" s="2"/>
      <c r="M4" s="2"/>
      <c r="N4" s="2"/>
      <c r="O4" s="2"/>
      <c r="P4" s="2"/>
      <c r="Q4" s="2"/>
      <c r="R4" s="2"/>
      <c r="S4" s="2"/>
      <c r="T4" s="2"/>
      <c r="U4" s="2"/>
      <c r="V4" s="2"/>
      <c r="W4" s="2"/>
      <c r="X4" s="2"/>
      <c r="Y4" s="2"/>
      <c r="Z4" s="2"/>
      <c r="AA4" s="2"/>
      <c r="AB4" s="2"/>
      <c r="AC4" s="2"/>
      <c r="AD4" s="2"/>
      <c r="AE4" s="2"/>
      <c r="AF4" s="2"/>
      <c r="AG4" s="2"/>
      <c r="AH4" s="2"/>
    </row>
    <row r="5" customFormat="false" ht="24" hidden="false" customHeight="true" outlineLevel="0" collapsed="false">
      <c r="A5" s="1"/>
      <c r="B5" s="1"/>
      <c r="C5" s="2"/>
      <c r="D5" s="2"/>
      <c r="E5" s="2"/>
      <c r="F5" s="2"/>
      <c r="G5" s="2"/>
      <c r="H5" s="2"/>
      <c r="I5" s="2"/>
      <c r="J5" s="2"/>
      <c r="K5" s="2"/>
      <c r="L5" s="2"/>
      <c r="M5" s="2"/>
      <c r="N5" s="2"/>
      <c r="O5" s="2"/>
      <c r="P5" s="2"/>
      <c r="Q5" s="2"/>
      <c r="R5" s="2"/>
      <c r="S5" s="2"/>
      <c r="T5" s="2"/>
      <c r="U5" s="2"/>
      <c r="V5" s="2"/>
      <c r="W5" s="2"/>
      <c r="X5" s="2"/>
      <c r="Y5" s="2"/>
      <c r="Z5" s="2"/>
      <c r="AA5" s="2"/>
      <c r="AB5" s="2"/>
      <c r="AC5" s="2"/>
      <c r="AD5" s="2"/>
      <c r="AE5" s="2"/>
      <c r="AF5" s="2"/>
      <c r="AG5" s="2"/>
      <c r="AH5" s="2"/>
    </row>
    <row r="6" customFormat="false" ht="42" hidden="false" customHeight="true" outlineLevel="0" collapsed="false">
      <c r="A6" s="1"/>
      <c r="B6" s="1"/>
      <c r="C6" s="6" t="s">
        <v>3</v>
      </c>
      <c r="D6" s="6" t="s">
        <v>115</v>
      </c>
      <c r="E6" s="6" t="s">
        <v>116</v>
      </c>
      <c r="F6" s="6" t="s">
        <v>117</v>
      </c>
      <c r="G6" s="6" t="s">
        <v>118</v>
      </c>
      <c r="H6" s="6" t="s">
        <v>119</v>
      </c>
      <c r="I6" s="6" t="s">
        <v>120</v>
      </c>
      <c r="J6" s="6" t="s">
        <v>121</v>
      </c>
      <c r="K6" s="6" t="s">
        <v>122</v>
      </c>
      <c r="L6" s="6" t="s">
        <v>123</v>
      </c>
      <c r="M6" s="6" t="s">
        <v>124</v>
      </c>
      <c r="N6" s="2"/>
      <c r="O6" s="2"/>
      <c r="P6" s="2"/>
      <c r="Q6" s="2"/>
      <c r="R6" s="2"/>
      <c r="S6" s="2"/>
      <c r="T6" s="2"/>
      <c r="U6" s="2"/>
      <c r="V6" s="2"/>
      <c r="W6" s="2"/>
      <c r="X6" s="2"/>
      <c r="Y6" s="2"/>
      <c r="Z6" s="2"/>
      <c r="AA6" s="2"/>
      <c r="AB6" s="2"/>
      <c r="AC6" s="2"/>
      <c r="AD6" s="2"/>
      <c r="AE6" s="2"/>
      <c r="AF6" s="2"/>
      <c r="AG6" s="2"/>
      <c r="AH6" s="2"/>
    </row>
    <row r="7" customFormat="false" ht="103.5" hidden="false" customHeight="true" outlineLevel="0" collapsed="false">
      <c r="A7" s="1"/>
      <c r="B7" s="1"/>
      <c r="C7" s="8" t="s">
        <v>125</v>
      </c>
      <c r="D7" s="14" t="s">
        <v>126</v>
      </c>
      <c r="E7" s="15" t="n">
        <v>12</v>
      </c>
      <c r="F7" s="15" t="n">
        <v>24</v>
      </c>
      <c r="G7" s="14" t="s">
        <v>127</v>
      </c>
      <c r="H7" s="14" t="s">
        <v>128</v>
      </c>
      <c r="I7" s="14" t="s">
        <v>129</v>
      </c>
      <c r="J7" s="14" t="s">
        <v>130</v>
      </c>
      <c r="K7" s="17" t="n">
        <v>46275</v>
      </c>
      <c r="L7" s="14" t="s">
        <v>131</v>
      </c>
      <c r="M7" s="25" t="str">
        <f aca="false">IF(Mandate!$D$28&lt;&gt;"Defined","Missing mandate",IF(OR(COUNT(E7:F7)&lt;&gt;2,MIN(E7:F7)&lt;0,D7="",G7="",H7="",L7=""),"Missing / invalid route",IF(E7&gt;Mandate!$D$15,"Above capital envelope",IF(F7&gt;Mandate!$D$16,"Beyond timing limit",IF(OR(I7&lt;&gt;"Verified",J7="",NOT(ISNUMBER(K7)),K7&lt;=0,K7&gt;Mandate!$D$17,Mandate!$D$17-K7&gt;Mandate!$D$18),"Investigate evidence","Within entered limits")))))</f>
        <v>Beyond timing limit</v>
      </c>
      <c r="N7" s="2"/>
      <c r="O7" s="2"/>
      <c r="P7" s="2"/>
      <c r="Q7" s="2"/>
      <c r="R7" s="2"/>
      <c r="S7" s="2"/>
      <c r="T7" s="2"/>
      <c r="U7" s="2"/>
      <c r="V7" s="2"/>
      <c r="W7" s="2"/>
      <c r="X7" s="2"/>
      <c r="Y7" s="2"/>
      <c r="Z7" s="2"/>
      <c r="AA7" s="2"/>
      <c r="AB7" s="2"/>
      <c r="AC7" s="2"/>
      <c r="AD7" s="2"/>
      <c r="AE7" s="2"/>
      <c r="AF7" s="2"/>
      <c r="AG7" s="2"/>
      <c r="AH7" s="2"/>
    </row>
    <row r="8" customFormat="false" ht="103.5" hidden="false" customHeight="true" outlineLevel="0" collapsed="false">
      <c r="A8" s="1"/>
      <c r="B8" s="1"/>
      <c r="C8" s="8" t="s">
        <v>72</v>
      </c>
      <c r="D8" s="14" t="s">
        <v>132</v>
      </c>
      <c r="E8" s="15" t="n">
        <v>23</v>
      </c>
      <c r="F8" s="15" t="n">
        <v>9</v>
      </c>
      <c r="G8" s="14" t="s">
        <v>133</v>
      </c>
      <c r="H8" s="14" t="s">
        <v>134</v>
      </c>
      <c r="I8" s="14" t="s">
        <v>129</v>
      </c>
      <c r="J8" s="14" t="s">
        <v>130</v>
      </c>
      <c r="K8" s="17" t="n">
        <v>46275</v>
      </c>
      <c r="L8" s="14" t="s">
        <v>135</v>
      </c>
      <c r="M8" s="25" t="str">
        <f aca="false">IF(Mandate!$D$28&lt;&gt;"Defined","Missing mandate",IF(OR(COUNT(E8:F8)&lt;&gt;2,MIN(E8:F8)&lt;0,D8="",G8="",H8="",L8=""),"Missing / invalid route",IF(E8&gt;Mandate!$D$15,"Above capital envelope",IF(F8&gt;Mandate!$D$16,"Beyond timing limit",IF(OR(I8&lt;&gt;"Verified",J8="",NOT(ISNUMBER(K8)),K8&lt;=0,K8&gt;Mandate!$D$17,Mandate!$D$17-K8&gt;Mandate!$D$18),"Investigate evidence","Within entered limits")))))</f>
        <v>Investigate evidence</v>
      </c>
      <c r="N8" s="2"/>
      <c r="O8" s="2"/>
      <c r="P8" s="2"/>
      <c r="Q8" s="2"/>
      <c r="R8" s="2"/>
      <c r="S8" s="2"/>
      <c r="T8" s="2"/>
      <c r="U8" s="2"/>
      <c r="V8" s="2"/>
      <c r="W8" s="2"/>
      <c r="X8" s="2"/>
      <c r="Y8" s="2"/>
      <c r="Z8" s="2"/>
      <c r="AA8" s="2"/>
      <c r="AB8" s="2"/>
      <c r="AC8" s="2"/>
      <c r="AD8" s="2"/>
      <c r="AE8" s="2"/>
      <c r="AF8" s="2"/>
      <c r="AG8" s="2"/>
      <c r="AH8" s="2"/>
    </row>
    <row r="9" customFormat="false" ht="103.5" hidden="false" customHeight="true" outlineLevel="0" collapsed="false">
      <c r="A9" s="1"/>
      <c r="B9" s="1"/>
      <c r="C9" s="8" t="s">
        <v>136</v>
      </c>
      <c r="D9" s="14" t="s">
        <v>137</v>
      </c>
      <c r="E9" s="15" t="n">
        <v>5</v>
      </c>
      <c r="F9" s="15" t="n">
        <v>6</v>
      </c>
      <c r="G9" s="14" t="s">
        <v>138</v>
      </c>
      <c r="H9" s="14" t="s">
        <v>139</v>
      </c>
      <c r="I9" s="14" t="s">
        <v>129</v>
      </c>
      <c r="J9" s="14" t="s">
        <v>130</v>
      </c>
      <c r="K9" s="17" t="n">
        <v>46275</v>
      </c>
      <c r="L9" s="14" t="s">
        <v>140</v>
      </c>
      <c r="M9" s="25" t="str">
        <f aca="false">IF(Mandate!$D$28&lt;&gt;"Defined","Missing mandate",IF(OR(COUNT(E9:F9)&lt;&gt;2,MIN(E9:F9)&lt;0,D9="",G9="",H9="",L9=""),"Missing / invalid route",IF(E9&gt;Mandate!$D$15,"Above capital envelope",IF(F9&gt;Mandate!$D$16,"Beyond timing limit",IF(OR(I9&lt;&gt;"Verified",J9="",NOT(ISNUMBER(K9)),K9&lt;=0,K9&gt;Mandate!$D$17,Mandate!$D$17-K9&gt;Mandate!$D$18),"Investigate evidence","Within entered limits")))))</f>
        <v>Investigate evidence</v>
      </c>
      <c r="N9" s="2"/>
      <c r="O9" s="2"/>
      <c r="P9" s="2"/>
      <c r="Q9" s="2"/>
      <c r="R9" s="2"/>
      <c r="S9" s="2"/>
      <c r="T9" s="2"/>
      <c r="U9" s="2"/>
      <c r="V9" s="2"/>
      <c r="W9" s="2"/>
      <c r="X9" s="2"/>
      <c r="Y9" s="2"/>
      <c r="Z9" s="2"/>
      <c r="AA9" s="2"/>
      <c r="AB9" s="2"/>
      <c r="AC9" s="2"/>
      <c r="AD9" s="2"/>
      <c r="AE9" s="2"/>
      <c r="AF9" s="2"/>
      <c r="AG9" s="2"/>
      <c r="AH9" s="2"/>
    </row>
    <row r="10" customFormat="false" ht="103.5" hidden="false" customHeight="true" outlineLevel="0" collapsed="false">
      <c r="A10" s="1"/>
      <c r="B10" s="1"/>
      <c r="C10" s="8" t="s">
        <v>141</v>
      </c>
      <c r="D10" s="14" t="s">
        <v>142</v>
      </c>
      <c r="E10" s="15" t="n">
        <v>0</v>
      </c>
      <c r="F10" s="15" t="n">
        <v>0</v>
      </c>
      <c r="G10" s="14" t="s">
        <v>143</v>
      </c>
      <c r="H10" s="14" t="s">
        <v>144</v>
      </c>
      <c r="I10" s="14" t="s">
        <v>129</v>
      </c>
      <c r="J10" s="14" t="s">
        <v>130</v>
      </c>
      <c r="K10" s="17" t="n">
        <v>46275</v>
      </c>
      <c r="L10" s="14" t="s">
        <v>145</v>
      </c>
      <c r="M10" s="25" t="str">
        <f aca="false">IF(Mandate!$D$28&lt;&gt;"Defined","Missing mandate",IF(OR(COUNT(E10:F10)&lt;&gt;2,MIN(E10:F10)&lt;0,D10="",G10="",H10="",L10=""),"Missing / invalid route",IF(E10&gt;Mandate!$D$15,"Above capital envelope",IF(F10&gt;Mandate!$D$16,"Beyond timing limit",IF(OR(I10&lt;&gt;"Verified",J10="",NOT(ISNUMBER(K10)),K10&lt;=0,K10&gt;Mandate!$D$17,Mandate!$D$17-K10&gt;Mandate!$D$18),"Investigate evidence","Within entered limits")))))</f>
        <v>Investigate evidence</v>
      </c>
      <c r="N10" s="2"/>
      <c r="O10" s="2"/>
      <c r="P10" s="2"/>
      <c r="Q10" s="2"/>
      <c r="R10" s="2"/>
      <c r="S10" s="2"/>
      <c r="T10" s="2"/>
      <c r="U10" s="2"/>
      <c r="V10" s="2"/>
      <c r="W10" s="2"/>
      <c r="X10" s="2"/>
      <c r="Y10" s="2"/>
      <c r="Z10" s="2"/>
      <c r="AA10" s="2"/>
      <c r="AB10" s="2"/>
      <c r="AC10" s="2"/>
      <c r="AD10" s="2"/>
      <c r="AE10" s="2"/>
      <c r="AF10" s="2"/>
      <c r="AG10" s="2"/>
      <c r="AH10" s="2"/>
    </row>
    <row r="11" customFormat="false" ht="24" hidden="false" customHeight="true" outlineLevel="0" collapsed="false">
      <c r="A11" s="1"/>
      <c r="B11" s="1"/>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row>
    <row r="12" customFormat="false" ht="24" hidden="false" customHeight="true" outlineLevel="0" collapsed="false">
      <c r="A12" s="1"/>
      <c r="B12" s="1"/>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row>
    <row r="13" customFormat="false" ht="24" hidden="false" customHeight="true" outlineLevel="0" collapsed="false">
      <c r="A13" s="1"/>
      <c r="B13" s="1"/>
      <c r="C13" s="4" t="s">
        <v>146</v>
      </c>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row>
    <row r="14" customFormat="false" ht="24" hidden="false" customHeight="true" outlineLevel="0" collapsed="false">
      <c r="A14" s="1"/>
      <c r="B14" s="1"/>
      <c r="C14" s="2"/>
      <c r="D14" s="2"/>
      <c r="E14" s="2"/>
      <c r="F14" s="2"/>
      <c r="G14" s="2"/>
      <c r="H14" s="2"/>
      <c r="I14" s="2"/>
      <c r="J14" s="2"/>
      <c r="K14" s="2"/>
      <c r="L14" s="2"/>
      <c r="M14" s="2"/>
      <c r="N14" s="2"/>
      <c r="O14" s="2"/>
      <c r="P14" s="2"/>
      <c r="Q14" s="2"/>
      <c r="R14" s="2"/>
      <c r="S14" s="2"/>
      <c r="T14" s="2"/>
      <c r="U14" s="2"/>
      <c r="V14" s="2"/>
      <c r="W14" s="2"/>
      <c r="X14" s="2"/>
      <c r="Y14" s="2"/>
      <c r="Z14" s="2"/>
      <c r="AA14" s="2"/>
      <c r="AB14" s="2"/>
      <c r="AC14" s="2"/>
      <c r="AD14" s="2"/>
      <c r="AE14" s="2"/>
      <c r="AF14" s="2"/>
      <c r="AG14" s="2"/>
      <c r="AH14" s="2"/>
    </row>
    <row r="15" customFormat="false" ht="24" hidden="false" customHeight="true" outlineLevel="0" collapsed="false">
      <c r="A15" s="1"/>
      <c r="B15" s="1"/>
      <c r="C15" s="2"/>
      <c r="D15" s="2"/>
      <c r="E15" s="2"/>
      <c r="F15" s="2"/>
      <c r="G15" s="2"/>
      <c r="H15" s="2"/>
      <c r="I15" s="2"/>
      <c r="J15" s="2"/>
      <c r="K15" s="2"/>
      <c r="L15" s="2"/>
      <c r="M15" s="2"/>
      <c r="N15" s="2"/>
      <c r="O15" s="2"/>
      <c r="P15" s="2"/>
      <c r="Q15" s="2"/>
      <c r="R15" s="2"/>
      <c r="S15" s="2"/>
      <c r="T15" s="2"/>
      <c r="U15" s="2"/>
      <c r="V15" s="2"/>
      <c r="W15" s="2"/>
      <c r="X15" s="2"/>
      <c r="Y15" s="2"/>
      <c r="Z15" s="2"/>
      <c r="AA15" s="2"/>
      <c r="AB15" s="2"/>
      <c r="AC15" s="2"/>
      <c r="AD15" s="2"/>
      <c r="AE15" s="2"/>
      <c r="AF15" s="2"/>
      <c r="AG15" s="2"/>
      <c r="AH15" s="2"/>
    </row>
    <row r="16" customFormat="false" ht="24" hidden="false" customHeight="true" outlineLevel="0" collapsed="false">
      <c r="A16" s="1"/>
      <c r="B16" s="1"/>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c r="AE16" s="2"/>
      <c r="AF16" s="2"/>
      <c r="AG16" s="2"/>
      <c r="AH16" s="2"/>
    </row>
    <row r="17" customFormat="false" ht="24" hidden="false" customHeight="true" outlineLevel="0" collapsed="false">
      <c r="A17" s="1"/>
      <c r="B17" s="1"/>
      <c r="C17" s="2"/>
      <c r="D17" s="2"/>
      <c r="E17" s="2"/>
      <c r="F17" s="2"/>
      <c r="G17" s="2"/>
      <c r="H17" s="2"/>
      <c r="I17" s="2"/>
      <c r="J17" s="2"/>
      <c r="K17" s="2"/>
      <c r="L17" s="2"/>
      <c r="M17" s="2"/>
      <c r="N17" s="2"/>
      <c r="O17" s="2"/>
      <c r="P17" s="2"/>
      <c r="Q17" s="2"/>
      <c r="R17" s="2"/>
      <c r="S17" s="2"/>
      <c r="T17" s="2"/>
      <c r="U17" s="2"/>
      <c r="V17" s="2"/>
      <c r="W17" s="2"/>
      <c r="X17" s="2"/>
      <c r="Y17" s="2"/>
      <c r="Z17" s="2"/>
      <c r="AA17" s="2"/>
      <c r="AB17" s="2"/>
      <c r="AC17" s="2"/>
      <c r="AD17" s="2"/>
      <c r="AE17" s="2"/>
      <c r="AF17" s="2"/>
      <c r="AG17" s="2"/>
      <c r="AH17" s="2"/>
    </row>
    <row r="18" customFormat="false" ht="24" hidden="false" customHeight="true" outlineLevel="0" collapsed="false">
      <c r="A18" s="1"/>
      <c r="B18" s="1"/>
      <c r="C18" s="2"/>
      <c r="D18" s="2"/>
      <c r="E18" s="2"/>
      <c r="F18" s="2"/>
      <c r="G18" s="2"/>
      <c r="H18" s="2"/>
      <c r="I18" s="2"/>
      <c r="J18" s="2"/>
      <c r="K18" s="2"/>
      <c r="L18" s="2"/>
      <c r="M18" s="2"/>
      <c r="N18" s="2"/>
      <c r="O18" s="2"/>
      <c r="P18" s="2"/>
      <c r="Q18" s="2"/>
      <c r="R18" s="2"/>
      <c r="S18" s="2"/>
      <c r="T18" s="2"/>
      <c r="U18" s="2"/>
      <c r="V18" s="2"/>
      <c r="W18" s="2"/>
      <c r="X18" s="2"/>
      <c r="Y18" s="2"/>
      <c r="Z18" s="2"/>
      <c r="AA18" s="2"/>
      <c r="AB18" s="2"/>
      <c r="AC18" s="2"/>
      <c r="AD18" s="2"/>
      <c r="AE18" s="2"/>
      <c r="AF18" s="2"/>
      <c r="AG18" s="2"/>
      <c r="AH18" s="2"/>
    </row>
    <row r="19" customFormat="false" ht="24" hidden="false" customHeight="true" outlineLevel="0" collapsed="false">
      <c r="A19" s="1"/>
      <c r="B19" s="1"/>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c r="AE19" s="2"/>
      <c r="AF19" s="2"/>
      <c r="AG19" s="2"/>
      <c r="AH19" s="2"/>
    </row>
    <row r="20" customFormat="false" ht="24" hidden="false" customHeight="true" outlineLevel="0" collapsed="false">
      <c r="A20" s="1"/>
      <c r="B20" s="1"/>
      <c r="C20" s="2"/>
      <c r="D20" s="2"/>
      <c r="E20" s="2"/>
      <c r="F20" s="2"/>
      <c r="G20" s="2"/>
      <c r="H20" s="2"/>
      <c r="I20" s="2"/>
      <c r="J20" s="2"/>
      <c r="K20" s="2"/>
      <c r="L20" s="2"/>
      <c r="M20" s="2"/>
      <c r="N20" s="2"/>
      <c r="O20" s="2"/>
      <c r="P20" s="2"/>
      <c r="Q20" s="2"/>
      <c r="R20" s="2"/>
      <c r="S20" s="2"/>
      <c r="T20" s="2"/>
      <c r="U20" s="2"/>
      <c r="V20" s="2"/>
      <c r="W20" s="2"/>
      <c r="X20" s="2"/>
      <c r="Y20" s="2"/>
      <c r="Z20" s="2"/>
      <c r="AA20" s="2"/>
      <c r="AB20" s="2"/>
      <c r="AC20" s="2"/>
      <c r="AD20" s="2"/>
      <c r="AE20" s="2"/>
      <c r="AF20" s="2"/>
      <c r="AG20" s="2"/>
      <c r="AH20" s="2"/>
    </row>
    <row r="21" customFormat="false" ht="24" hidden="false" customHeight="true" outlineLevel="0" collapsed="false">
      <c r="A21" s="1"/>
      <c r="B21" s="1"/>
      <c r="C21" s="2"/>
      <c r="D21" s="2"/>
      <c r="E21" s="2"/>
      <c r="F21" s="2"/>
      <c r="G21" s="2"/>
      <c r="H21" s="2"/>
      <c r="I21" s="2"/>
      <c r="J21" s="2"/>
      <c r="K21" s="2"/>
      <c r="L21" s="2"/>
      <c r="M21" s="2"/>
      <c r="N21" s="2"/>
      <c r="O21" s="2"/>
      <c r="P21" s="2"/>
      <c r="Q21" s="2"/>
      <c r="R21" s="2"/>
      <c r="S21" s="2"/>
      <c r="T21" s="2"/>
      <c r="U21" s="2"/>
      <c r="V21" s="2"/>
      <c r="W21" s="2"/>
      <c r="X21" s="2"/>
      <c r="Y21" s="2"/>
      <c r="Z21" s="2"/>
      <c r="AA21" s="2"/>
      <c r="AB21" s="2"/>
      <c r="AC21" s="2"/>
      <c r="AD21" s="2"/>
      <c r="AE21" s="2"/>
      <c r="AF21" s="2"/>
      <c r="AG21" s="2"/>
      <c r="AH21" s="2"/>
    </row>
    <row r="22" customFormat="false" ht="24" hidden="false" customHeight="true" outlineLevel="0" collapsed="false">
      <c r="A22" s="1"/>
      <c r="B22" s="1"/>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c r="AE22" s="2"/>
      <c r="AF22" s="2"/>
      <c r="AG22" s="2"/>
      <c r="AH22" s="2"/>
    </row>
    <row r="23" customFormat="false" ht="24" hidden="false" customHeight="true" outlineLevel="0" collapsed="false">
      <c r="A23" s="1"/>
      <c r="B23" s="1"/>
      <c r="C23" s="2"/>
      <c r="D23" s="2"/>
      <c r="E23" s="2"/>
      <c r="F23" s="2"/>
      <c r="G23" s="2"/>
      <c r="H23" s="2"/>
      <c r="I23" s="2"/>
      <c r="J23" s="2"/>
      <c r="K23" s="2"/>
      <c r="L23" s="2"/>
      <c r="M23" s="2"/>
      <c r="N23" s="2"/>
      <c r="O23" s="2"/>
      <c r="P23" s="2"/>
      <c r="Q23" s="2"/>
      <c r="R23" s="2"/>
      <c r="S23" s="2"/>
      <c r="T23" s="2"/>
      <c r="U23" s="2"/>
      <c r="V23" s="2"/>
      <c r="W23" s="2"/>
      <c r="X23" s="2"/>
      <c r="Y23" s="2"/>
      <c r="Z23" s="2"/>
      <c r="AA23" s="2"/>
      <c r="AB23" s="2"/>
      <c r="AC23" s="2"/>
      <c r="AD23" s="2"/>
      <c r="AE23" s="2"/>
      <c r="AF23" s="2"/>
      <c r="AG23" s="2"/>
      <c r="AH23" s="2"/>
    </row>
    <row r="24" customFormat="false" ht="24" hidden="false" customHeight="true" outlineLevel="0" collapsed="false">
      <c r="A24" s="1"/>
      <c r="B24" s="1"/>
      <c r="C24" s="2"/>
      <c r="D24" s="2"/>
      <c r="E24" s="2"/>
      <c r="F24" s="2"/>
      <c r="G24" s="2"/>
      <c r="H24" s="2"/>
      <c r="I24" s="2"/>
      <c r="J24" s="2"/>
      <c r="K24" s="2"/>
      <c r="L24" s="2"/>
      <c r="M24" s="2"/>
      <c r="N24" s="2"/>
      <c r="O24" s="2"/>
      <c r="P24" s="2"/>
      <c r="Q24" s="2"/>
      <c r="R24" s="2"/>
      <c r="S24" s="2"/>
      <c r="T24" s="2"/>
      <c r="U24" s="2"/>
      <c r="V24" s="2"/>
      <c r="W24" s="2"/>
      <c r="X24" s="2"/>
      <c r="Y24" s="2"/>
      <c r="Z24" s="2"/>
      <c r="AA24" s="2"/>
      <c r="AB24" s="2"/>
      <c r="AC24" s="2"/>
      <c r="AD24" s="2"/>
      <c r="AE24" s="2"/>
      <c r="AF24" s="2"/>
      <c r="AG24" s="2"/>
      <c r="AH24" s="2"/>
    </row>
    <row r="25" customFormat="false" ht="24" hidden="false" customHeight="true" outlineLevel="0" collapsed="false">
      <c r="A25" s="1"/>
      <c r="B25" s="1"/>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c r="AE25" s="2"/>
      <c r="AF25" s="2"/>
      <c r="AG25" s="2"/>
      <c r="AH25" s="2"/>
    </row>
    <row r="26" customFormat="false" ht="24" hidden="false" customHeight="true" outlineLevel="0" collapsed="false">
      <c r="A26" s="1"/>
      <c r="B26" s="1"/>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c r="AE26" s="2"/>
      <c r="AF26" s="2"/>
      <c r="AG26" s="2"/>
      <c r="AH26" s="2"/>
    </row>
    <row r="27" customFormat="false" ht="24" hidden="false" customHeight="true" outlineLevel="0" collapsed="false">
      <c r="A27" s="1"/>
      <c r="B27" s="1"/>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c r="AE27" s="2"/>
      <c r="AF27" s="2"/>
      <c r="AG27" s="2"/>
      <c r="AH27" s="2"/>
    </row>
    <row r="28" customFormat="false" ht="24" hidden="false" customHeight="true" outlineLevel="0" collapsed="false">
      <c r="A28" s="1"/>
      <c r="B28" s="1"/>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c r="AE28" s="2"/>
      <c r="AF28" s="2"/>
      <c r="AG28" s="2"/>
      <c r="AH28" s="2"/>
    </row>
    <row r="29" customFormat="false" ht="24" hidden="false" customHeight="true" outlineLevel="0" collapsed="false">
      <c r="A29" s="1"/>
      <c r="B29" s="1"/>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c r="AE29" s="2"/>
      <c r="AF29" s="2"/>
      <c r="AG29" s="2"/>
      <c r="AH29" s="2"/>
    </row>
    <row r="30" customFormat="false" ht="24" hidden="false" customHeight="true" outlineLevel="0" collapsed="false">
      <c r="A30" s="1"/>
      <c r="B30" s="1"/>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c r="AE30" s="2"/>
      <c r="AF30" s="2"/>
      <c r="AG30" s="2"/>
      <c r="AH30" s="2"/>
    </row>
    <row r="31" customFormat="false" ht="24" hidden="false" customHeight="true" outlineLevel="0" collapsed="false">
      <c r="A31" s="1"/>
      <c r="B31" s="1"/>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c r="AE31" s="2"/>
      <c r="AF31" s="2"/>
      <c r="AG31" s="2"/>
      <c r="AH31" s="2"/>
    </row>
    <row r="32" customFormat="false" ht="24" hidden="false" customHeight="true" outlineLevel="0" collapsed="false">
      <c r="A32" s="1"/>
      <c r="B32" s="1"/>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c r="AE32" s="2"/>
      <c r="AF32" s="2"/>
      <c r="AG32" s="2"/>
      <c r="AH32" s="2"/>
    </row>
    <row r="33" customFormat="false" ht="24" hidden="false" customHeight="true" outlineLevel="0" collapsed="false">
      <c r="A33" s="1"/>
      <c r="B33" s="1"/>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c r="AE33" s="2"/>
      <c r="AF33" s="2"/>
      <c r="AG33" s="2"/>
      <c r="AH33" s="2"/>
    </row>
    <row r="34" customFormat="false" ht="24" hidden="false" customHeight="true" outlineLevel="0" collapsed="false">
      <c r="A34" s="1"/>
      <c r="B34" s="1"/>
      <c r="C34" s="2"/>
      <c r="D34" s="2"/>
      <c r="E34" s="2"/>
      <c r="F34" s="2"/>
      <c r="G34" s="2"/>
      <c r="H34" s="2"/>
      <c r="I34" s="2"/>
      <c r="J34" s="2"/>
      <c r="K34" s="2"/>
      <c r="L34" s="2"/>
      <c r="M34" s="2"/>
      <c r="N34" s="2"/>
      <c r="O34" s="2"/>
      <c r="P34" s="2"/>
      <c r="Q34" s="2"/>
      <c r="R34" s="2"/>
      <c r="S34" s="2"/>
      <c r="T34" s="2"/>
      <c r="U34" s="2"/>
      <c r="V34" s="2"/>
      <c r="W34" s="2"/>
      <c r="X34" s="2"/>
      <c r="Y34" s="2"/>
      <c r="Z34" s="2"/>
      <c r="AA34" s="2"/>
      <c r="AB34" s="2"/>
      <c r="AC34" s="2"/>
      <c r="AD34" s="2"/>
      <c r="AE34" s="2"/>
      <c r="AF34" s="2"/>
      <c r="AG34" s="2"/>
      <c r="AH34" s="2"/>
    </row>
    <row r="35" customFormat="false" ht="24" hidden="false" customHeight="true" outlineLevel="0" collapsed="false">
      <c r="A35" s="1"/>
      <c r="B35" s="1"/>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c r="AE35" s="2"/>
      <c r="AF35" s="2"/>
      <c r="AG35" s="2"/>
      <c r="AH35" s="2"/>
    </row>
    <row r="36" customFormat="false" ht="24" hidden="false" customHeight="true" outlineLevel="0" collapsed="false">
      <c r="A36" s="1"/>
      <c r="B36" s="1"/>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c r="AE36" s="2"/>
      <c r="AF36" s="2"/>
      <c r="AG36" s="2"/>
      <c r="AH36" s="2"/>
    </row>
    <row r="37" customFormat="false" ht="24" hidden="false" customHeight="true" outlineLevel="0" collapsed="false">
      <c r="A37" s="1"/>
      <c r="B37" s="1"/>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c r="AE37" s="2"/>
      <c r="AF37" s="2"/>
      <c r="AG37" s="2"/>
      <c r="AH37" s="2"/>
    </row>
    <row r="38" customFormat="false" ht="24" hidden="false" customHeight="true" outlineLevel="0" collapsed="false">
      <c r="A38" s="1"/>
      <c r="B38" s="1"/>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c r="AE38" s="2"/>
      <c r="AF38" s="2"/>
      <c r="AG38" s="2"/>
      <c r="AH38" s="2"/>
    </row>
    <row r="39" customFormat="false" ht="24" hidden="false" customHeight="true" outlineLevel="0" collapsed="false">
      <c r="A39" s="1"/>
      <c r="B39" s="1"/>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c r="AE39" s="2"/>
      <c r="AF39" s="2"/>
      <c r="AG39" s="2"/>
      <c r="AH39" s="2"/>
    </row>
    <row r="40" customFormat="false" ht="24" hidden="false" customHeight="true" outlineLevel="0" collapsed="false">
      <c r="A40" s="1"/>
      <c r="B40" s="1"/>
      <c r="C40" s="2"/>
      <c r="D40" s="2"/>
      <c r="E40" s="2"/>
      <c r="F40" s="2"/>
      <c r="G40" s="2"/>
      <c r="H40" s="2"/>
      <c r="I40" s="2"/>
      <c r="J40" s="2"/>
      <c r="K40" s="2"/>
      <c r="L40" s="2"/>
      <c r="M40" s="2"/>
      <c r="N40" s="2"/>
      <c r="O40" s="2"/>
      <c r="P40" s="2"/>
      <c r="Q40" s="2"/>
      <c r="R40" s="2"/>
      <c r="S40" s="2"/>
      <c r="T40" s="2"/>
      <c r="U40" s="2"/>
      <c r="V40" s="2"/>
      <c r="W40" s="2"/>
      <c r="X40" s="2"/>
      <c r="Y40" s="2"/>
      <c r="Z40" s="2"/>
      <c r="AA40" s="2"/>
      <c r="AB40" s="2"/>
      <c r="AC40" s="2"/>
      <c r="AD40" s="2"/>
      <c r="AE40" s="2"/>
      <c r="AF40" s="2"/>
      <c r="AG40" s="2"/>
      <c r="AH40" s="2"/>
    </row>
    <row r="41" customFormat="false" ht="24" hidden="false" customHeight="true" outlineLevel="0" collapsed="false">
      <c r="A41" s="1"/>
      <c r="B41" s="1"/>
      <c r="C41" s="2"/>
      <c r="D41" s="2"/>
      <c r="E41" s="2"/>
      <c r="F41" s="2"/>
      <c r="G41" s="2"/>
      <c r="H41" s="2"/>
      <c r="I41" s="2"/>
      <c r="J41" s="2"/>
      <c r="K41" s="2"/>
      <c r="L41" s="2"/>
      <c r="M41" s="2"/>
      <c r="N41" s="2"/>
      <c r="O41" s="2"/>
      <c r="P41" s="2"/>
      <c r="Q41" s="2"/>
      <c r="R41" s="2"/>
      <c r="S41" s="2"/>
      <c r="T41" s="2"/>
      <c r="U41" s="2"/>
      <c r="V41" s="2"/>
      <c r="W41" s="2"/>
      <c r="X41" s="2"/>
      <c r="Y41" s="2"/>
      <c r="Z41" s="2"/>
      <c r="AA41" s="2"/>
      <c r="AB41" s="2"/>
      <c r="AC41" s="2"/>
      <c r="AD41" s="2"/>
      <c r="AE41" s="2"/>
      <c r="AF41" s="2"/>
      <c r="AG41" s="2"/>
      <c r="AH41" s="2"/>
    </row>
    <row r="42" customFormat="false" ht="24" hidden="false" customHeight="true" outlineLevel="0" collapsed="false">
      <c r="A42" s="1"/>
      <c r="B42" s="1"/>
      <c r="C42" s="2"/>
      <c r="D42" s="2"/>
      <c r="E42" s="2"/>
      <c r="F42" s="2"/>
      <c r="G42" s="2"/>
      <c r="H42" s="2"/>
      <c r="I42" s="2"/>
      <c r="J42" s="2"/>
      <c r="K42" s="2"/>
      <c r="L42" s="2"/>
      <c r="M42" s="2"/>
      <c r="N42" s="2"/>
      <c r="O42" s="2"/>
      <c r="P42" s="2"/>
      <c r="Q42" s="2"/>
      <c r="R42" s="2"/>
      <c r="S42" s="2"/>
      <c r="T42" s="2"/>
      <c r="U42" s="2"/>
      <c r="V42" s="2"/>
      <c r="W42" s="2"/>
      <c r="X42" s="2"/>
      <c r="Y42" s="2"/>
      <c r="Z42" s="2"/>
      <c r="AA42" s="2"/>
      <c r="AB42" s="2"/>
      <c r="AC42" s="2"/>
      <c r="AD42" s="2"/>
      <c r="AE42" s="2"/>
      <c r="AF42" s="2"/>
      <c r="AG42" s="2"/>
      <c r="AH42" s="2"/>
    </row>
    <row r="43" customFormat="false" ht="24" hidden="false" customHeight="true" outlineLevel="0" collapsed="false">
      <c r="A43" s="1"/>
      <c r="B43" s="1"/>
      <c r="C43" s="2"/>
      <c r="D43" s="2"/>
      <c r="E43" s="2"/>
      <c r="F43" s="2"/>
      <c r="G43" s="2"/>
      <c r="H43" s="2"/>
      <c r="I43" s="2"/>
      <c r="J43" s="2"/>
      <c r="K43" s="2"/>
      <c r="L43" s="2"/>
      <c r="M43" s="2"/>
      <c r="N43" s="2"/>
      <c r="O43" s="2"/>
      <c r="P43" s="2"/>
      <c r="Q43" s="2"/>
      <c r="R43" s="2"/>
      <c r="S43" s="2"/>
      <c r="T43" s="2"/>
      <c r="U43" s="2"/>
      <c r="V43" s="2"/>
      <c r="W43" s="2"/>
      <c r="X43" s="2"/>
      <c r="Y43" s="2"/>
      <c r="Z43" s="2"/>
      <c r="AA43" s="2"/>
      <c r="AB43" s="2"/>
      <c r="AC43" s="2"/>
      <c r="AD43" s="2"/>
      <c r="AE43" s="2"/>
      <c r="AF43" s="2"/>
      <c r="AG43" s="2"/>
      <c r="AH43" s="2"/>
    </row>
    <row r="44" customFormat="false" ht="24" hidden="false" customHeight="true" outlineLevel="0" collapsed="false">
      <c r="A44" s="1"/>
      <c r="B44" s="1"/>
      <c r="C44" s="2"/>
      <c r="D44" s="2"/>
      <c r="E44" s="2"/>
      <c r="F44" s="2"/>
      <c r="G44" s="2"/>
      <c r="H44" s="2"/>
      <c r="I44" s="2"/>
      <c r="J44" s="2"/>
      <c r="K44" s="2"/>
      <c r="L44" s="2"/>
      <c r="M44" s="2"/>
      <c r="N44" s="2"/>
      <c r="O44" s="2"/>
      <c r="P44" s="2"/>
      <c r="Q44" s="2"/>
      <c r="R44" s="2"/>
      <c r="S44" s="2"/>
      <c r="T44" s="2"/>
      <c r="U44" s="2"/>
      <c r="V44" s="2"/>
      <c r="W44" s="2"/>
      <c r="X44" s="2"/>
      <c r="Y44" s="2"/>
      <c r="Z44" s="2"/>
      <c r="AA44" s="2"/>
      <c r="AB44" s="2"/>
      <c r="AC44" s="2"/>
      <c r="AD44" s="2"/>
      <c r="AE44" s="2"/>
      <c r="AF44" s="2"/>
      <c r="AG44" s="2"/>
      <c r="AH44" s="2"/>
    </row>
    <row r="45" customFormat="false" ht="24" hidden="false" customHeight="true" outlineLevel="0" collapsed="false">
      <c r="A45" s="1"/>
      <c r="B45" s="1"/>
      <c r="C45" s="2"/>
      <c r="D45" s="2"/>
      <c r="E45" s="2"/>
      <c r="F45" s="2"/>
      <c r="G45" s="2"/>
      <c r="H45" s="2"/>
      <c r="I45" s="2"/>
      <c r="J45" s="2"/>
      <c r="K45" s="2"/>
      <c r="L45" s="2"/>
      <c r="M45" s="2"/>
      <c r="N45" s="2"/>
      <c r="O45" s="2"/>
      <c r="P45" s="2"/>
      <c r="Q45" s="2"/>
      <c r="R45" s="2"/>
      <c r="S45" s="2"/>
      <c r="T45" s="2"/>
      <c r="U45" s="2"/>
      <c r="V45" s="2"/>
      <c r="W45" s="2"/>
      <c r="X45" s="2"/>
      <c r="Y45" s="2"/>
      <c r="Z45" s="2"/>
      <c r="AA45" s="2"/>
      <c r="AB45" s="2"/>
      <c r="AC45" s="2"/>
      <c r="AD45" s="2"/>
      <c r="AE45" s="2"/>
      <c r="AF45" s="2"/>
      <c r="AG45" s="2"/>
      <c r="AH45" s="2"/>
    </row>
    <row r="46" customFormat="false" ht="24" hidden="false" customHeight="true" outlineLevel="0" collapsed="false">
      <c r="A46" s="1"/>
      <c r="B46" s="1"/>
      <c r="C46" s="2"/>
      <c r="D46" s="2"/>
      <c r="E46" s="2"/>
      <c r="F46" s="2"/>
      <c r="G46" s="2"/>
      <c r="H46" s="2"/>
      <c r="I46" s="2"/>
      <c r="J46" s="2"/>
      <c r="K46" s="2"/>
      <c r="L46" s="2"/>
      <c r="M46" s="2"/>
      <c r="N46" s="2"/>
      <c r="O46" s="2"/>
      <c r="P46" s="2"/>
      <c r="Q46" s="2"/>
      <c r="R46" s="2"/>
      <c r="S46" s="2"/>
      <c r="T46" s="2"/>
      <c r="U46" s="2"/>
      <c r="V46" s="2"/>
      <c r="W46" s="2"/>
      <c r="X46" s="2"/>
      <c r="Y46" s="2"/>
      <c r="Z46" s="2"/>
      <c r="AA46" s="2"/>
      <c r="AB46" s="2"/>
      <c r="AC46" s="2"/>
      <c r="AD46" s="2"/>
      <c r="AE46" s="2"/>
      <c r="AF46" s="2"/>
      <c r="AG46" s="2"/>
      <c r="AH46" s="2"/>
    </row>
    <row r="47" customFormat="false" ht="24" hidden="false" customHeight="true" outlineLevel="0" collapsed="false">
      <c r="A47" s="1"/>
      <c r="B47" s="1"/>
      <c r="C47" s="2"/>
      <c r="D47" s="2"/>
      <c r="E47" s="2"/>
      <c r="F47" s="2"/>
      <c r="G47" s="2"/>
      <c r="H47" s="2"/>
      <c r="I47" s="2"/>
      <c r="J47" s="2"/>
      <c r="K47" s="2"/>
      <c r="L47" s="2"/>
      <c r="M47" s="2"/>
      <c r="N47" s="2"/>
      <c r="O47" s="2"/>
      <c r="P47" s="2"/>
      <c r="Q47" s="2"/>
      <c r="R47" s="2"/>
      <c r="S47" s="2"/>
      <c r="T47" s="2"/>
      <c r="U47" s="2"/>
      <c r="V47" s="2"/>
      <c r="W47" s="2"/>
      <c r="X47" s="2"/>
      <c r="Y47" s="2"/>
      <c r="Z47" s="2"/>
      <c r="AA47" s="2"/>
      <c r="AB47" s="2"/>
      <c r="AC47" s="2"/>
      <c r="AD47" s="2"/>
      <c r="AE47" s="2"/>
      <c r="AF47" s="2"/>
      <c r="AG47" s="2"/>
      <c r="AH47" s="2"/>
    </row>
    <row r="48" customFormat="false" ht="24" hidden="false" customHeight="true" outlineLevel="0" collapsed="false">
      <c r="A48" s="1"/>
      <c r="B48" s="1"/>
      <c r="C48" s="2"/>
      <c r="D48" s="2"/>
      <c r="E48" s="2"/>
      <c r="F48" s="2"/>
      <c r="G48" s="2"/>
      <c r="H48" s="2"/>
      <c r="I48" s="2"/>
      <c r="J48" s="2"/>
      <c r="K48" s="2"/>
      <c r="L48" s="2"/>
      <c r="M48" s="2"/>
      <c r="N48" s="2"/>
      <c r="O48" s="2"/>
      <c r="P48" s="2"/>
      <c r="Q48" s="2"/>
      <c r="R48" s="2"/>
      <c r="S48" s="2"/>
      <c r="T48" s="2"/>
      <c r="U48" s="2"/>
      <c r="V48" s="2"/>
      <c r="W48" s="2"/>
      <c r="X48" s="2"/>
      <c r="Y48" s="2"/>
      <c r="Z48" s="2"/>
      <c r="AA48" s="2"/>
      <c r="AB48" s="2"/>
      <c r="AC48" s="2"/>
      <c r="AD48" s="2"/>
      <c r="AE48" s="2"/>
      <c r="AF48" s="2"/>
      <c r="AG48" s="2"/>
      <c r="AH48" s="2"/>
    </row>
    <row r="49" customFormat="false" ht="24" hidden="false" customHeight="true" outlineLevel="0" collapsed="false">
      <c r="A49" s="1"/>
      <c r="B49" s="1"/>
      <c r="C49" s="2"/>
      <c r="D49" s="2"/>
      <c r="E49" s="2"/>
      <c r="F49" s="2"/>
      <c r="G49" s="2"/>
      <c r="H49" s="2"/>
      <c r="I49" s="2"/>
      <c r="J49" s="2"/>
      <c r="K49" s="2"/>
      <c r="L49" s="2"/>
      <c r="M49" s="2"/>
      <c r="N49" s="2"/>
      <c r="O49" s="2"/>
      <c r="P49" s="2"/>
      <c r="Q49" s="2"/>
      <c r="R49" s="2"/>
      <c r="S49" s="2"/>
      <c r="T49" s="2"/>
      <c r="U49" s="2"/>
      <c r="V49" s="2"/>
      <c r="W49" s="2"/>
      <c r="X49" s="2"/>
      <c r="Y49" s="2"/>
      <c r="Z49" s="2"/>
      <c r="AA49" s="2"/>
      <c r="AB49" s="2"/>
      <c r="AC49" s="2"/>
      <c r="AD49" s="2"/>
      <c r="AE49" s="2"/>
      <c r="AF49" s="2"/>
      <c r="AG49" s="2"/>
      <c r="AH49" s="2"/>
    </row>
    <row r="50" customFormat="false" ht="24" hidden="false" customHeight="true" outlineLevel="0" collapsed="false">
      <c r="A50" s="1"/>
      <c r="B50" s="1"/>
      <c r="C50" s="2"/>
      <c r="D50" s="2"/>
      <c r="E50" s="2"/>
      <c r="F50" s="2"/>
      <c r="G50" s="2"/>
      <c r="H50" s="2"/>
      <c r="I50" s="2"/>
      <c r="J50" s="2"/>
      <c r="K50" s="2"/>
      <c r="L50" s="2"/>
      <c r="M50" s="2"/>
      <c r="N50" s="2"/>
      <c r="O50" s="2"/>
      <c r="P50" s="2"/>
      <c r="Q50" s="2"/>
      <c r="R50" s="2"/>
      <c r="S50" s="2"/>
      <c r="T50" s="2"/>
      <c r="U50" s="2"/>
      <c r="V50" s="2"/>
      <c r="W50" s="2"/>
      <c r="X50" s="2"/>
      <c r="Y50" s="2"/>
      <c r="Z50" s="2"/>
      <c r="AA50" s="2"/>
      <c r="AB50" s="2"/>
      <c r="AC50" s="2"/>
      <c r="AD50" s="2"/>
      <c r="AE50" s="2"/>
      <c r="AF50" s="2"/>
      <c r="AG50" s="2"/>
      <c r="AH50" s="2"/>
    </row>
    <row r="51" customFormat="false" ht="24" hidden="false" customHeight="true" outlineLevel="0" collapsed="false">
      <c r="A51" s="1"/>
      <c r="B51" s="1"/>
      <c r="C51" s="2"/>
      <c r="D51" s="2"/>
      <c r="E51" s="2"/>
      <c r="F51" s="2"/>
      <c r="G51" s="2"/>
      <c r="H51" s="2"/>
      <c r="I51" s="2"/>
      <c r="J51" s="2"/>
      <c r="K51" s="2"/>
      <c r="L51" s="2"/>
      <c r="M51" s="2"/>
      <c r="N51" s="2"/>
      <c r="O51" s="2"/>
      <c r="P51" s="2"/>
      <c r="Q51" s="2"/>
      <c r="R51" s="2"/>
      <c r="S51" s="2"/>
      <c r="T51" s="2"/>
      <c r="U51" s="2"/>
      <c r="V51" s="2"/>
      <c r="W51" s="2"/>
      <c r="X51" s="2"/>
      <c r="Y51" s="2"/>
      <c r="Z51" s="2"/>
      <c r="AA51" s="2"/>
      <c r="AB51" s="2"/>
      <c r="AC51" s="2"/>
      <c r="AD51" s="2"/>
      <c r="AE51" s="2"/>
      <c r="AF51" s="2"/>
      <c r="AG51" s="2"/>
      <c r="AH51" s="2"/>
    </row>
    <row r="52" customFormat="false" ht="24" hidden="false" customHeight="true" outlineLevel="0" collapsed="false">
      <c r="A52" s="1"/>
      <c r="B52" s="1"/>
      <c r="C52" s="2"/>
      <c r="D52" s="2"/>
      <c r="E52" s="2"/>
      <c r="F52" s="2"/>
      <c r="G52" s="2"/>
      <c r="H52" s="2"/>
      <c r="I52" s="2"/>
      <c r="J52" s="2"/>
      <c r="K52" s="2"/>
      <c r="L52" s="2"/>
      <c r="M52" s="2"/>
      <c r="N52" s="2"/>
      <c r="O52" s="2"/>
      <c r="P52" s="2"/>
      <c r="Q52" s="2"/>
      <c r="R52" s="2"/>
      <c r="S52" s="2"/>
      <c r="T52" s="2"/>
      <c r="U52" s="2"/>
      <c r="V52" s="2"/>
      <c r="W52" s="2"/>
      <c r="X52" s="2"/>
      <c r="Y52" s="2"/>
      <c r="Z52" s="2"/>
      <c r="AA52" s="2"/>
      <c r="AB52" s="2"/>
      <c r="AC52" s="2"/>
      <c r="AD52" s="2"/>
      <c r="AE52" s="2"/>
      <c r="AF52" s="2"/>
      <c r="AG52" s="2"/>
      <c r="AH52" s="2"/>
    </row>
    <row r="53" customFormat="false" ht="24" hidden="false" customHeight="true" outlineLevel="0" collapsed="false">
      <c r="A53" s="1"/>
      <c r="B53" s="1"/>
      <c r="C53" s="2"/>
      <c r="D53" s="2"/>
      <c r="E53" s="2"/>
      <c r="F53" s="2"/>
      <c r="G53" s="2"/>
      <c r="H53" s="2"/>
      <c r="I53" s="2"/>
      <c r="J53" s="2"/>
      <c r="K53" s="2"/>
      <c r="L53" s="2"/>
      <c r="M53" s="2"/>
      <c r="N53" s="2"/>
      <c r="O53" s="2"/>
      <c r="P53" s="2"/>
      <c r="Q53" s="2"/>
      <c r="R53" s="2"/>
      <c r="S53" s="2"/>
      <c r="T53" s="2"/>
      <c r="U53" s="2"/>
      <c r="V53" s="2"/>
      <c r="W53" s="2"/>
      <c r="X53" s="2"/>
      <c r="Y53" s="2"/>
      <c r="Z53" s="2"/>
      <c r="AA53" s="2"/>
      <c r="AB53" s="2"/>
      <c r="AC53" s="2"/>
      <c r="AD53" s="2"/>
      <c r="AE53" s="2"/>
      <c r="AF53" s="2"/>
      <c r="AG53" s="2"/>
      <c r="AH53" s="2"/>
    </row>
    <row r="54" customFormat="false" ht="24" hidden="false" customHeight="true" outlineLevel="0" collapsed="false">
      <c r="A54" s="1"/>
      <c r="B54" s="1"/>
      <c r="C54" s="2"/>
      <c r="D54" s="2"/>
      <c r="E54" s="2"/>
      <c r="F54" s="2"/>
      <c r="G54" s="2"/>
      <c r="H54" s="2"/>
      <c r="I54" s="2"/>
      <c r="J54" s="2"/>
      <c r="K54" s="2"/>
      <c r="L54" s="2"/>
      <c r="M54" s="2"/>
      <c r="N54" s="2"/>
      <c r="O54" s="2"/>
      <c r="P54" s="2"/>
      <c r="Q54" s="2"/>
      <c r="R54" s="2"/>
      <c r="S54" s="2"/>
      <c r="T54" s="2"/>
      <c r="U54" s="2"/>
      <c r="V54" s="2"/>
      <c r="W54" s="2"/>
      <c r="X54" s="2"/>
      <c r="Y54" s="2"/>
      <c r="Z54" s="2"/>
      <c r="AA54" s="2"/>
      <c r="AB54" s="2"/>
      <c r="AC54" s="2"/>
      <c r="AD54" s="2"/>
      <c r="AE54" s="2"/>
      <c r="AF54" s="2"/>
      <c r="AG54" s="2"/>
      <c r="AH54" s="2"/>
    </row>
    <row r="55" customFormat="false" ht="24" hidden="false" customHeight="true" outlineLevel="0" collapsed="false">
      <c r="A55" s="1"/>
      <c r="B55" s="1"/>
      <c r="C55" s="2"/>
      <c r="D55" s="2"/>
      <c r="E55" s="2"/>
      <c r="F55" s="2"/>
      <c r="G55" s="2"/>
      <c r="H55" s="2"/>
      <c r="I55" s="2"/>
      <c r="J55" s="2"/>
      <c r="K55" s="2"/>
      <c r="L55" s="2"/>
      <c r="M55" s="2"/>
      <c r="N55" s="2"/>
      <c r="O55" s="2"/>
      <c r="P55" s="2"/>
      <c r="Q55" s="2"/>
      <c r="R55" s="2"/>
      <c r="S55" s="2"/>
      <c r="T55" s="2"/>
      <c r="U55" s="2"/>
      <c r="V55" s="2"/>
      <c r="W55" s="2"/>
      <c r="X55" s="2"/>
      <c r="Y55" s="2"/>
      <c r="Z55" s="2"/>
      <c r="AA55" s="2"/>
      <c r="AB55" s="2"/>
      <c r="AC55" s="2"/>
      <c r="AD55" s="2"/>
      <c r="AE55" s="2"/>
      <c r="AF55" s="2"/>
      <c r="AG55" s="2"/>
      <c r="AH55" s="2"/>
    </row>
    <row r="56" customFormat="false" ht="24" hidden="false" customHeight="true" outlineLevel="0" collapsed="false">
      <c r="A56" s="1"/>
      <c r="B56" s="1"/>
      <c r="C56" s="2"/>
      <c r="D56" s="2"/>
      <c r="E56" s="2"/>
      <c r="F56" s="2"/>
      <c r="G56" s="2"/>
      <c r="H56" s="2"/>
      <c r="I56" s="2"/>
      <c r="J56" s="2"/>
      <c r="K56" s="2"/>
      <c r="L56" s="2"/>
      <c r="M56" s="2"/>
      <c r="N56" s="2"/>
      <c r="O56" s="2"/>
      <c r="P56" s="2"/>
      <c r="Q56" s="2"/>
      <c r="R56" s="2"/>
      <c r="S56" s="2"/>
      <c r="T56" s="2"/>
      <c r="U56" s="2"/>
      <c r="V56" s="2"/>
      <c r="W56" s="2"/>
      <c r="X56" s="2"/>
      <c r="Y56" s="2"/>
      <c r="Z56" s="2"/>
      <c r="AA56" s="2"/>
      <c r="AB56" s="2"/>
      <c r="AC56" s="2"/>
      <c r="AD56" s="2"/>
      <c r="AE56" s="2"/>
      <c r="AF56" s="2"/>
      <c r="AG56" s="2"/>
      <c r="AH56" s="2"/>
    </row>
    <row r="57" customFormat="false" ht="24" hidden="false" customHeight="true" outlineLevel="0" collapsed="false">
      <c r="A57" s="1"/>
      <c r="B57" s="1"/>
      <c r="C57" s="2"/>
      <c r="D57" s="2"/>
      <c r="E57" s="2"/>
      <c r="F57" s="2"/>
      <c r="G57" s="2"/>
      <c r="H57" s="2"/>
      <c r="I57" s="2"/>
      <c r="J57" s="2"/>
      <c r="K57" s="2"/>
      <c r="L57" s="2"/>
      <c r="M57" s="2"/>
      <c r="N57" s="2"/>
      <c r="O57" s="2"/>
      <c r="P57" s="2"/>
      <c r="Q57" s="2"/>
      <c r="R57" s="2"/>
      <c r="S57" s="2"/>
      <c r="T57" s="2"/>
      <c r="U57" s="2"/>
      <c r="V57" s="2"/>
      <c r="W57" s="2"/>
      <c r="X57" s="2"/>
      <c r="Y57" s="2"/>
      <c r="Z57" s="2"/>
      <c r="AA57" s="2"/>
      <c r="AB57" s="2"/>
      <c r="AC57" s="2"/>
      <c r="AD57" s="2"/>
      <c r="AE57" s="2"/>
      <c r="AF57" s="2"/>
      <c r="AG57" s="2"/>
      <c r="AH57" s="2"/>
    </row>
    <row r="58" customFormat="false" ht="24" hidden="false" customHeight="true" outlineLevel="0" collapsed="false">
      <c r="A58" s="1"/>
      <c r="B58" s="1"/>
      <c r="C58" s="2"/>
      <c r="D58" s="2"/>
      <c r="E58" s="2"/>
      <c r="F58" s="2"/>
      <c r="G58" s="2"/>
      <c r="H58" s="2"/>
      <c r="I58" s="2"/>
      <c r="J58" s="2"/>
      <c r="K58" s="2"/>
      <c r="L58" s="2"/>
      <c r="M58" s="2"/>
      <c r="N58" s="2"/>
      <c r="O58" s="2"/>
      <c r="P58" s="2"/>
      <c r="Q58" s="2"/>
      <c r="R58" s="2"/>
      <c r="S58" s="2"/>
      <c r="T58" s="2"/>
      <c r="U58" s="2"/>
      <c r="V58" s="2"/>
      <c r="W58" s="2"/>
      <c r="X58" s="2"/>
      <c r="Y58" s="2"/>
      <c r="Z58" s="2"/>
      <c r="AA58" s="2"/>
      <c r="AB58" s="2"/>
      <c r="AC58" s="2"/>
      <c r="AD58" s="2"/>
      <c r="AE58" s="2"/>
      <c r="AF58" s="2"/>
      <c r="AG58" s="2"/>
      <c r="AH58" s="2"/>
    </row>
    <row r="59" customFormat="false" ht="24" hidden="false" customHeight="true" outlineLevel="0" collapsed="false">
      <c r="A59" s="1"/>
      <c r="B59" s="1"/>
      <c r="C59" s="2"/>
      <c r="D59" s="2"/>
      <c r="E59" s="2"/>
      <c r="F59" s="2"/>
      <c r="G59" s="2"/>
      <c r="H59" s="2"/>
      <c r="I59" s="2"/>
      <c r="J59" s="2"/>
      <c r="K59" s="2"/>
      <c r="L59" s="2"/>
      <c r="M59" s="2"/>
      <c r="N59" s="2"/>
      <c r="O59" s="2"/>
      <c r="P59" s="2"/>
      <c r="Q59" s="2"/>
      <c r="R59" s="2"/>
      <c r="S59" s="2"/>
      <c r="T59" s="2"/>
      <c r="U59" s="2"/>
      <c r="V59" s="2"/>
      <c r="W59" s="2"/>
      <c r="X59" s="2"/>
      <c r="Y59" s="2"/>
      <c r="Z59" s="2"/>
      <c r="AA59" s="2"/>
      <c r="AB59" s="2"/>
      <c r="AC59" s="2"/>
      <c r="AD59" s="2"/>
      <c r="AE59" s="2"/>
      <c r="AF59" s="2"/>
      <c r="AG59" s="2"/>
      <c r="AH59" s="2"/>
    </row>
    <row r="60" customFormat="false" ht="24" hidden="false" customHeight="true" outlineLevel="0" collapsed="false">
      <c r="A60" s="1"/>
      <c r="B60" s="1"/>
      <c r="C60" s="2"/>
      <c r="D60" s="2"/>
      <c r="E60" s="2"/>
      <c r="F60" s="2"/>
      <c r="G60" s="2"/>
      <c r="H60" s="2"/>
      <c r="I60" s="2"/>
      <c r="J60" s="2"/>
      <c r="K60" s="2"/>
      <c r="L60" s="2"/>
      <c r="M60" s="2"/>
      <c r="N60" s="2"/>
      <c r="O60" s="2"/>
      <c r="P60" s="2"/>
      <c r="Q60" s="2"/>
      <c r="R60" s="2"/>
      <c r="S60" s="2"/>
      <c r="T60" s="2"/>
      <c r="U60" s="2"/>
      <c r="V60" s="2"/>
      <c r="W60" s="2"/>
      <c r="X60" s="2"/>
      <c r="Y60" s="2"/>
      <c r="Z60" s="2"/>
      <c r="AA60" s="2"/>
      <c r="AB60" s="2"/>
      <c r="AC60" s="2"/>
      <c r="AD60" s="2"/>
      <c r="AE60" s="2"/>
      <c r="AF60" s="2"/>
      <c r="AG60" s="2"/>
      <c r="AH60" s="2"/>
    </row>
    <row r="61" customFormat="false" ht="24" hidden="false" customHeight="true" outlineLevel="0" collapsed="false">
      <c r="A61" s="1"/>
      <c r="B61" s="1"/>
      <c r="C61" s="2"/>
      <c r="D61" s="2"/>
      <c r="E61" s="2"/>
      <c r="F61" s="2"/>
      <c r="G61" s="2"/>
      <c r="H61" s="2"/>
      <c r="I61" s="2"/>
      <c r="J61" s="2"/>
      <c r="K61" s="2"/>
      <c r="L61" s="2"/>
      <c r="M61" s="2"/>
      <c r="N61" s="2"/>
      <c r="O61" s="2"/>
      <c r="P61" s="2"/>
      <c r="Q61" s="2"/>
      <c r="R61" s="2"/>
      <c r="S61" s="2"/>
      <c r="T61" s="2"/>
      <c r="U61" s="2"/>
      <c r="V61" s="2"/>
      <c r="W61" s="2"/>
      <c r="X61" s="2"/>
      <c r="Y61" s="2"/>
      <c r="Z61" s="2"/>
      <c r="AA61" s="2"/>
      <c r="AB61" s="2"/>
      <c r="AC61" s="2"/>
      <c r="AD61" s="2"/>
      <c r="AE61" s="2"/>
      <c r="AF61" s="2"/>
      <c r="AG61" s="2"/>
      <c r="AH61" s="2"/>
    </row>
    <row r="62" customFormat="false" ht="24" hidden="false" customHeight="true" outlineLevel="0" collapsed="false">
      <c r="A62" s="1"/>
      <c r="B62" s="1"/>
      <c r="C62" s="2"/>
      <c r="D62" s="2"/>
      <c r="E62" s="2"/>
      <c r="F62" s="2"/>
      <c r="G62" s="2"/>
      <c r="H62" s="2"/>
      <c r="I62" s="2"/>
      <c r="J62" s="2"/>
      <c r="K62" s="2"/>
      <c r="L62" s="2"/>
      <c r="M62" s="2"/>
      <c r="N62" s="2"/>
      <c r="O62" s="2"/>
      <c r="P62" s="2"/>
      <c r="Q62" s="2"/>
      <c r="R62" s="2"/>
      <c r="S62" s="2"/>
      <c r="T62" s="2"/>
      <c r="U62" s="2"/>
      <c r="V62" s="2"/>
      <c r="W62" s="2"/>
      <c r="X62" s="2"/>
      <c r="Y62" s="2"/>
      <c r="Z62" s="2"/>
      <c r="AA62" s="2"/>
      <c r="AB62" s="2"/>
      <c r="AC62" s="2"/>
      <c r="AD62" s="2"/>
      <c r="AE62" s="2"/>
      <c r="AF62" s="2"/>
      <c r="AG62" s="2"/>
      <c r="AH62" s="2"/>
    </row>
    <row r="63" customFormat="false" ht="24" hidden="false" customHeight="true" outlineLevel="0" collapsed="false">
      <c r="A63" s="1"/>
      <c r="B63" s="1"/>
      <c r="C63" s="2"/>
      <c r="D63" s="2"/>
      <c r="E63" s="2"/>
      <c r="F63" s="2"/>
      <c r="G63" s="2"/>
      <c r="H63" s="2"/>
      <c r="I63" s="2"/>
      <c r="J63" s="2"/>
      <c r="K63" s="2"/>
      <c r="L63" s="2"/>
      <c r="M63" s="2"/>
      <c r="N63" s="2"/>
      <c r="O63" s="2"/>
      <c r="P63" s="2"/>
      <c r="Q63" s="2"/>
      <c r="R63" s="2"/>
      <c r="S63" s="2"/>
      <c r="T63" s="2"/>
      <c r="U63" s="2"/>
      <c r="V63" s="2"/>
      <c r="W63" s="2"/>
      <c r="X63" s="2"/>
      <c r="Y63" s="2"/>
      <c r="Z63" s="2"/>
      <c r="AA63" s="2"/>
      <c r="AB63" s="2"/>
      <c r="AC63" s="2"/>
      <c r="AD63" s="2"/>
      <c r="AE63" s="2"/>
      <c r="AF63" s="2"/>
      <c r="AG63" s="2"/>
      <c r="AH63" s="2"/>
    </row>
    <row r="64" customFormat="false" ht="24" hidden="false" customHeight="true" outlineLevel="0" collapsed="false">
      <c r="A64" s="1"/>
      <c r="B64" s="1"/>
      <c r="C64" s="2"/>
      <c r="D64" s="2"/>
      <c r="E64" s="2"/>
      <c r="F64" s="2"/>
      <c r="G64" s="2"/>
      <c r="H64" s="2"/>
      <c r="I64" s="2"/>
      <c r="J64" s="2"/>
      <c r="K64" s="2"/>
      <c r="L64" s="2"/>
      <c r="M64" s="2"/>
      <c r="N64" s="2"/>
      <c r="O64" s="2"/>
      <c r="P64" s="2"/>
      <c r="Q64" s="2"/>
      <c r="R64" s="2"/>
      <c r="S64" s="2"/>
      <c r="T64" s="2"/>
      <c r="U64" s="2"/>
      <c r="V64" s="2"/>
      <c r="W64" s="2"/>
      <c r="X64" s="2"/>
      <c r="Y64" s="2"/>
      <c r="Z64" s="2"/>
      <c r="AA64" s="2"/>
      <c r="AB64" s="2"/>
      <c r="AC64" s="2"/>
      <c r="AD64" s="2"/>
      <c r="AE64" s="2"/>
      <c r="AF64" s="2"/>
      <c r="AG64" s="2"/>
      <c r="AH64" s="2"/>
    </row>
    <row r="65" customFormat="false" ht="24" hidden="false" customHeight="true" outlineLevel="0" collapsed="false">
      <c r="A65" s="1"/>
      <c r="B65" s="1"/>
      <c r="C65" s="2"/>
      <c r="D65" s="2"/>
      <c r="E65" s="2"/>
      <c r="F65" s="2"/>
      <c r="G65" s="2"/>
      <c r="H65" s="2"/>
      <c r="I65" s="2"/>
      <c r="J65" s="2"/>
      <c r="K65" s="2"/>
      <c r="L65" s="2"/>
      <c r="M65" s="2"/>
      <c r="N65" s="2"/>
      <c r="O65" s="2"/>
      <c r="P65" s="2"/>
      <c r="Q65" s="2"/>
      <c r="R65" s="2"/>
      <c r="S65" s="2"/>
      <c r="T65" s="2"/>
      <c r="U65" s="2"/>
      <c r="V65" s="2"/>
      <c r="W65" s="2"/>
      <c r="X65" s="2"/>
      <c r="Y65" s="2"/>
      <c r="Z65" s="2"/>
      <c r="AA65" s="2"/>
      <c r="AB65" s="2"/>
      <c r="AC65" s="2"/>
      <c r="AD65" s="2"/>
      <c r="AE65" s="2"/>
      <c r="AF65" s="2"/>
      <c r="AG65" s="2"/>
      <c r="AH65" s="2"/>
    </row>
    <row r="66" customFormat="false" ht="24" hidden="false" customHeight="true" outlineLevel="0" collapsed="false">
      <c r="A66" s="1"/>
      <c r="B66" s="1"/>
      <c r="C66" s="2"/>
      <c r="D66" s="2"/>
      <c r="E66" s="2"/>
      <c r="F66" s="2"/>
      <c r="G66" s="2"/>
      <c r="H66" s="2"/>
      <c r="I66" s="2"/>
      <c r="J66" s="2"/>
      <c r="K66" s="2"/>
      <c r="L66" s="2"/>
      <c r="M66" s="2"/>
      <c r="N66" s="2"/>
      <c r="O66" s="2"/>
      <c r="P66" s="2"/>
      <c r="Q66" s="2"/>
      <c r="R66" s="2"/>
      <c r="S66" s="2"/>
      <c r="T66" s="2"/>
      <c r="U66" s="2"/>
      <c r="V66" s="2"/>
      <c r="W66" s="2"/>
      <c r="X66" s="2"/>
      <c r="Y66" s="2"/>
      <c r="Z66" s="2"/>
      <c r="AA66" s="2"/>
      <c r="AB66" s="2"/>
      <c r="AC66" s="2"/>
      <c r="AD66" s="2"/>
      <c r="AE66" s="2"/>
      <c r="AF66" s="2"/>
      <c r="AG66" s="2"/>
      <c r="AH66" s="2"/>
    </row>
    <row r="67" customFormat="false" ht="24" hidden="false" customHeight="true" outlineLevel="0" collapsed="false">
      <c r="A67" s="1"/>
      <c r="B67" s="1"/>
      <c r="C67" s="2"/>
      <c r="D67" s="2"/>
      <c r="E67" s="2"/>
      <c r="F67" s="2"/>
      <c r="G67" s="2"/>
      <c r="H67" s="2"/>
      <c r="I67" s="2"/>
      <c r="J67" s="2"/>
      <c r="K67" s="2"/>
      <c r="L67" s="2"/>
      <c r="M67" s="2"/>
      <c r="N67" s="2"/>
      <c r="O67" s="2"/>
      <c r="P67" s="2"/>
      <c r="Q67" s="2"/>
      <c r="R67" s="2"/>
      <c r="S67" s="2"/>
      <c r="T67" s="2"/>
      <c r="U67" s="2"/>
      <c r="V67" s="2"/>
      <c r="W67" s="2"/>
      <c r="X67" s="2"/>
      <c r="Y67" s="2"/>
      <c r="Z67" s="2"/>
      <c r="AA67" s="2"/>
      <c r="AB67" s="2"/>
      <c r="AC67" s="2"/>
      <c r="AD67" s="2"/>
      <c r="AE67" s="2"/>
      <c r="AF67" s="2"/>
      <c r="AG67" s="2"/>
      <c r="AH67" s="2"/>
    </row>
    <row r="68" customFormat="false" ht="24" hidden="false" customHeight="true" outlineLevel="0" collapsed="false">
      <c r="A68" s="1"/>
      <c r="B68" s="1"/>
      <c r="C68" s="2"/>
      <c r="D68" s="2"/>
      <c r="E68" s="2"/>
      <c r="F68" s="2"/>
      <c r="G68" s="2"/>
      <c r="H68" s="2"/>
      <c r="I68" s="2"/>
      <c r="J68" s="2"/>
      <c r="K68" s="2"/>
      <c r="L68" s="2"/>
      <c r="M68" s="2"/>
      <c r="N68" s="2"/>
      <c r="O68" s="2"/>
      <c r="P68" s="2"/>
      <c r="Q68" s="2"/>
      <c r="R68" s="2"/>
      <c r="S68" s="2"/>
      <c r="T68" s="2"/>
      <c r="U68" s="2"/>
      <c r="V68" s="2"/>
      <c r="W68" s="2"/>
      <c r="X68" s="2"/>
      <c r="Y68" s="2"/>
      <c r="Z68" s="2"/>
      <c r="AA68" s="2"/>
      <c r="AB68" s="2"/>
      <c r="AC68" s="2"/>
      <c r="AD68" s="2"/>
      <c r="AE68" s="2"/>
      <c r="AF68" s="2"/>
      <c r="AG68" s="2"/>
      <c r="AH68" s="2"/>
    </row>
    <row r="69" customFormat="false" ht="24" hidden="false" customHeight="true" outlineLevel="0" collapsed="false">
      <c r="A69" s="1"/>
      <c r="B69" s="1"/>
      <c r="C69" s="2"/>
      <c r="D69" s="2"/>
      <c r="E69" s="2"/>
      <c r="F69" s="2"/>
      <c r="G69" s="2"/>
      <c r="H69" s="2"/>
      <c r="I69" s="2"/>
      <c r="J69" s="2"/>
      <c r="K69" s="2"/>
      <c r="L69" s="2"/>
      <c r="M69" s="2"/>
      <c r="N69" s="2"/>
      <c r="O69" s="2"/>
      <c r="P69" s="2"/>
      <c r="Q69" s="2"/>
      <c r="R69" s="2"/>
      <c r="S69" s="2"/>
      <c r="T69" s="2"/>
      <c r="U69" s="2"/>
      <c r="V69" s="2"/>
      <c r="W69" s="2"/>
      <c r="X69" s="2"/>
      <c r="Y69" s="2"/>
      <c r="Z69" s="2"/>
      <c r="AA69" s="2"/>
      <c r="AB69" s="2"/>
      <c r="AC69" s="2"/>
      <c r="AD69" s="2"/>
      <c r="AE69" s="2"/>
      <c r="AF69" s="2"/>
      <c r="AG69" s="2"/>
      <c r="AH69" s="2"/>
    </row>
    <row r="70" customFormat="false" ht="24" hidden="false" customHeight="true" outlineLevel="0" collapsed="false">
      <c r="A70" s="1"/>
      <c r="B70" s="1"/>
      <c r="C70" s="2"/>
      <c r="D70" s="2"/>
      <c r="E70" s="2"/>
      <c r="F70" s="2"/>
      <c r="G70" s="2"/>
      <c r="H70" s="2"/>
      <c r="I70" s="2"/>
      <c r="J70" s="2"/>
      <c r="K70" s="2"/>
      <c r="L70" s="2"/>
      <c r="M70" s="2"/>
      <c r="N70" s="2"/>
      <c r="O70" s="2"/>
      <c r="P70" s="2"/>
      <c r="Q70" s="2"/>
      <c r="R70" s="2"/>
      <c r="S70" s="2"/>
      <c r="T70" s="2"/>
      <c r="U70" s="2"/>
      <c r="V70" s="2"/>
      <c r="W70" s="2"/>
      <c r="X70" s="2"/>
      <c r="Y70" s="2"/>
      <c r="Z70" s="2"/>
      <c r="AA70" s="2"/>
      <c r="AB70" s="2"/>
      <c r="AC70" s="2"/>
      <c r="AD70" s="2"/>
      <c r="AE70" s="2"/>
      <c r="AF70" s="2"/>
      <c r="AG70" s="2"/>
      <c r="AH70" s="2"/>
    </row>
    <row r="71" customFormat="false" ht="24" hidden="false" customHeight="true" outlineLevel="0" collapsed="false">
      <c r="A71" s="1"/>
      <c r="B71" s="1"/>
      <c r="C71" s="2"/>
      <c r="D71" s="2"/>
      <c r="E71" s="2"/>
      <c r="F71" s="2"/>
      <c r="G71" s="2"/>
      <c r="H71" s="2"/>
      <c r="I71" s="2"/>
      <c r="J71" s="2"/>
      <c r="K71" s="2"/>
      <c r="L71" s="2"/>
      <c r="M71" s="2"/>
      <c r="N71" s="2"/>
      <c r="O71" s="2"/>
      <c r="P71" s="2"/>
      <c r="Q71" s="2"/>
      <c r="R71" s="2"/>
      <c r="S71" s="2"/>
      <c r="T71" s="2"/>
      <c r="U71" s="2"/>
      <c r="V71" s="2"/>
      <c r="W71" s="2"/>
      <c r="X71" s="2"/>
      <c r="Y71" s="2"/>
      <c r="Z71" s="2"/>
      <c r="AA71" s="2"/>
      <c r="AB71" s="2"/>
      <c r="AC71" s="2"/>
      <c r="AD71" s="2"/>
      <c r="AE71" s="2"/>
      <c r="AF71" s="2"/>
      <c r="AG71" s="2"/>
      <c r="AH71" s="2"/>
    </row>
    <row r="72" customFormat="false" ht="24" hidden="false" customHeight="true" outlineLevel="0" collapsed="false">
      <c r="A72" s="1"/>
      <c r="B72" s="1"/>
      <c r="C72" s="2"/>
      <c r="D72" s="2"/>
      <c r="E72" s="2"/>
      <c r="F72" s="2"/>
      <c r="G72" s="2"/>
      <c r="H72" s="2"/>
      <c r="I72" s="2"/>
      <c r="J72" s="2"/>
      <c r="K72" s="2"/>
      <c r="L72" s="2"/>
      <c r="M72" s="2"/>
      <c r="N72" s="2"/>
      <c r="O72" s="2"/>
      <c r="P72" s="2"/>
      <c r="Q72" s="2"/>
      <c r="R72" s="2"/>
      <c r="S72" s="2"/>
      <c r="T72" s="2"/>
      <c r="U72" s="2"/>
      <c r="V72" s="2"/>
      <c r="W72" s="2"/>
      <c r="X72" s="2"/>
      <c r="Y72" s="2"/>
      <c r="Z72" s="2"/>
      <c r="AA72" s="2"/>
      <c r="AB72" s="2"/>
      <c r="AC72" s="2"/>
      <c r="AD72" s="2"/>
      <c r="AE72" s="2"/>
      <c r="AF72" s="2"/>
      <c r="AG72" s="2"/>
      <c r="AH72" s="2"/>
    </row>
    <row r="73" customFormat="false" ht="24" hidden="false" customHeight="true" outlineLevel="0" collapsed="false">
      <c r="A73" s="1"/>
      <c r="B73" s="1"/>
      <c r="C73" s="2"/>
      <c r="D73" s="2"/>
      <c r="E73" s="2"/>
      <c r="F73" s="2"/>
      <c r="G73" s="2"/>
      <c r="H73" s="2"/>
      <c r="I73" s="2"/>
      <c r="J73" s="2"/>
      <c r="K73" s="2"/>
      <c r="L73" s="2"/>
      <c r="M73" s="2"/>
      <c r="N73" s="2"/>
      <c r="O73" s="2"/>
      <c r="P73" s="2"/>
      <c r="Q73" s="2"/>
      <c r="R73" s="2"/>
      <c r="S73" s="2"/>
      <c r="T73" s="2"/>
      <c r="U73" s="2"/>
      <c r="V73" s="2"/>
      <c r="W73" s="2"/>
      <c r="X73" s="2"/>
      <c r="Y73" s="2"/>
      <c r="Z73" s="2"/>
      <c r="AA73" s="2"/>
      <c r="AB73" s="2"/>
      <c r="AC73" s="2"/>
      <c r="AD73" s="2"/>
      <c r="AE73" s="2"/>
      <c r="AF73" s="2"/>
      <c r="AG73" s="2"/>
      <c r="AH73" s="2"/>
    </row>
    <row r="74" customFormat="false" ht="24" hidden="false" customHeight="true" outlineLevel="0" collapsed="false">
      <c r="A74" s="1"/>
      <c r="B74" s="1"/>
      <c r="C74" s="2"/>
      <c r="D74" s="2"/>
      <c r="E74" s="2"/>
      <c r="F74" s="2"/>
      <c r="G74" s="2"/>
      <c r="H74" s="2"/>
      <c r="I74" s="2"/>
      <c r="J74" s="2"/>
      <c r="K74" s="2"/>
      <c r="L74" s="2"/>
      <c r="M74" s="2"/>
      <c r="N74" s="2"/>
      <c r="O74" s="2"/>
      <c r="P74" s="2"/>
      <c r="Q74" s="2"/>
      <c r="R74" s="2"/>
      <c r="S74" s="2"/>
      <c r="T74" s="2"/>
      <c r="U74" s="2"/>
      <c r="V74" s="2"/>
      <c r="W74" s="2"/>
      <c r="X74" s="2"/>
      <c r="Y74" s="2"/>
      <c r="Z74" s="2"/>
      <c r="AA74" s="2"/>
      <c r="AB74" s="2"/>
      <c r="AC74" s="2"/>
      <c r="AD74" s="2"/>
      <c r="AE74" s="2"/>
      <c r="AF74" s="2"/>
      <c r="AG74" s="2"/>
      <c r="AH74" s="2"/>
    </row>
    <row r="75" customFormat="false" ht="24" hidden="false" customHeight="true" outlineLevel="0" collapsed="false">
      <c r="A75" s="1"/>
      <c r="B75" s="1"/>
      <c r="C75" s="2"/>
      <c r="D75" s="2"/>
      <c r="E75" s="2"/>
      <c r="F75" s="2"/>
      <c r="G75" s="2"/>
      <c r="H75" s="2"/>
      <c r="I75" s="2"/>
      <c r="J75" s="2"/>
      <c r="K75" s="2"/>
      <c r="L75" s="2"/>
      <c r="M75" s="2"/>
      <c r="N75" s="2"/>
      <c r="O75" s="2"/>
      <c r="P75" s="2"/>
      <c r="Q75" s="2"/>
      <c r="R75" s="2"/>
      <c r="S75" s="2"/>
      <c r="T75" s="2"/>
      <c r="U75" s="2"/>
      <c r="V75" s="2"/>
      <c r="W75" s="2"/>
      <c r="X75" s="2"/>
      <c r="Y75" s="2"/>
      <c r="Z75" s="2"/>
      <c r="AA75" s="2"/>
      <c r="AB75" s="2"/>
      <c r="AC75" s="2"/>
      <c r="AD75" s="2"/>
      <c r="AE75" s="2"/>
      <c r="AF75" s="2"/>
      <c r="AG75" s="2"/>
      <c r="AH75" s="2"/>
    </row>
    <row r="76" customFormat="false" ht="24" hidden="false" customHeight="true" outlineLevel="0" collapsed="false">
      <c r="A76" s="1"/>
      <c r="B76" s="1"/>
      <c r="C76" s="2"/>
      <c r="D76" s="2"/>
      <c r="E76" s="2"/>
      <c r="F76" s="2"/>
      <c r="G76" s="2"/>
      <c r="H76" s="2"/>
      <c r="I76" s="2"/>
      <c r="J76" s="2"/>
      <c r="K76" s="2"/>
      <c r="L76" s="2"/>
      <c r="M76" s="2"/>
      <c r="N76" s="2"/>
      <c r="O76" s="2"/>
      <c r="P76" s="2"/>
      <c r="Q76" s="2"/>
      <c r="R76" s="2"/>
      <c r="S76" s="2"/>
      <c r="T76" s="2"/>
      <c r="U76" s="2"/>
      <c r="V76" s="2"/>
      <c r="W76" s="2"/>
      <c r="X76" s="2"/>
      <c r="Y76" s="2"/>
      <c r="Z76" s="2"/>
      <c r="AA76" s="2"/>
      <c r="AB76" s="2"/>
      <c r="AC76" s="2"/>
      <c r="AD76" s="2"/>
      <c r="AE76" s="2"/>
      <c r="AF76" s="2"/>
      <c r="AG76" s="2"/>
      <c r="AH76" s="2"/>
    </row>
    <row r="77" customFormat="false" ht="24" hidden="false" customHeight="true" outlineLevel="0" collapsed="false">
      <c r="A77" s="1"/>
      <c r="B77" s="1"/>
      <c r="C77" s="2"/>
      <c r="D77" s="2"/>
      <c r="E77" s="2"/>
      <c r="F77" s="2"/>
      <c r="G77" s="2"/>
      <c r="H77" s="2"/>
      <c r="I77" s="2"/>
      <c r="J77" s="2"/>
      <c r="K77" s="2"/>
      <c r="L77" s="2"/>
      <c r="M77" s="2"/>
      <c r="N77" s="2"/>
      <c r="O77" s="2"/>
      <c r="P77" s="2"/>
      <c r="Q77" s="2"/>
      <c r="R77" s="2"/>
      <c r="S77" s="2"/>
      <c r="T77" s="2"/>
      <c r="U77" s="2"/>
      <c r="V77" s="2"/>
      <c r="W77" s="2"/>
      <c r="X77" s="2"/>
      <c r="Y77" s="2"/>
      <c r="Z77" s="2"/>
      <c r="AA77" s="2"/>
      <c r="AB77" s="2"/>
      <c r="AC77" s="2"/>
      <c r="AD77" s="2"/>
      <c r="AE77" s="2"/>
      <c r="AF77" s="2"/>
      <c r="AG77" s="2"/>
      <c r="AH77" s="2"/>
    </row>
    <row r="78" customFormat="false" ht="24" hidden="false" customHeight="true" outlineLevel="0" collapsed="false">
      <c r="A78" s="1"/>
      <c r="B78" s="1"/>
      <c r="C78" s="2"/>
      <c r="D78" s="2"/>
      <c r="E78" s="2"/>
      <c r="F78" s="2"/>
      <c r="G78" s="2"/>
      <c r="H78" s="2"/>
      <c r="I78" s="2"/>
      <c r="J78" s="2"/>
      <c r="K78" s="2"/>
      <c r="L78" s="2"/>
      <c r="M78" s="2"/>
      <c r="N78" s="2"/>
      <c r="O78" s="2"/>
      <c r="P78" s="2"/>
      <c r="Q78" s="2"/>
      <c r="R78" s="2"/>
      <c r="S78" s="2"/>
      <c r="T78" s="2"/>
      <c r="U78" s="2"/>
      <c r="V78" s="2"/>
      <c r="W78" s="2"/>
      <c r="X78" s="2"/>
      <c r="Y78" s="2"/>
      <c r="Z78" s="2"/>
      <c r="AA78" s="2"/>
      <c r="AB78" s="2"/>
      <c r="AC78" s="2"/>
      <c r="AD78" s="2"/>
      <c r="AE78" s="2"/>
      <c r="AF78" s="2"/>
      <c r="AG78" s="2"/>
      <c r="AH78" s="2"/>
    </row>
    <row r="79" customFormat="false" ht="24" hidden="false" customHeight="true" outlineLevel="0" collapsed="false">
      <c r="A79" s="1"/>
      <c r="B79" s="1"/>
      <c r="C79" s="2"/>
      <c r="D79" s="2"/>
      <c r="E79" s="2"/>
      <c r="F79" s="2"/>
      <c r="G79" s="2"/>
      <c r="H79" s="2"/>
      <c r="I79" s="2"/>
      <c r="J79" s="2"/>
      <c r="K79" s="2"/>
      <c r="L79" s="2"/>
      <c r="M79" s="2"/>
      <c r="N79" s="2"/>
      <c r="O79" s="2"/>
      <c r="P79" s="2"/>
      <c r="Q79" s="2"/>
      <c r="R79" s="2"/>
      <c r="S79" s="2"/>
      <c r="T79" s="2"/>
      <c r="U79" s="2"/>
      <c r="V79" s="2"/>
      <c r="W79" s="2"/>
      <c r="X79" s="2"/>
      <c r="Y79" s="2"/>
      <c r="Z79" s="2"/>
      <c r="AA79" s="2"/>
      <c r="AB79" s="2"/>
      <c r="AC79" s="2"/>
      <c r="AD79" s="2"/>
      <c r="AE79" s="2"/>
      <c r="AF79" s="2"/>
      <c r="AG79" s="2"/>
      <c r="AH79" s="2"/>
    </row>
    <row r="80" customFormat="false" ht="24" hidden="false" customHeight="true" outlineLevel="0" collapsed="false">
      <c r="A80" s="1"/>
      <c r="B80" s="1"/>
      <c r="C80" s="2"/>
      <c r="D80" s="2"/>
      <c r="E80" s="2"/>
      <c r="F80" s="2"/>
      <c r="G80" s="2"/>
      <c r="H80" s="2"/>
      <c r="I80" s="2"/>
      <c r="J80" s="2"/>
      <c r="K80" s="2"/>
      <c r="L80" s="2"/>
      <c r="M80" s="2"/>
      <c r="N80" s="2"/>
      <c r="O80" s="2"/>
      <c r="P80" s="2"/>
      <c r="Q80" s="2"/>
      <c r="R80" s="2"/>
      <c r="S80" s="2"/>
      <c r="T80" s="2"/>
      <c r="U80" s="2"/>
      <c r="V80" s="2"/>
      <c r="W80" s="2"/>
      <c r="X80" s="2"/>
      <c r="Y80" s="2"/>
      <c r="Z80" s="2"/>
      <c r="AA80" s="2"/>
      <c r="AB80" s="2"/>
      <c r="AC80" s="2"/>
      <c r="AD80" s="2"/>
      <c r="AE80" s="2"/>
      <c r="AF80" s="2"/>
      <c r="AG80" s="2"/>
      <c r="AH80" s="2"/>
    </row>
    <row r="81" customFormat="false" ht="24" hidden="false" customHeight="true" outlineLevel="0" collapsed="false">
      <c r="A81" s="1"/>
      <c r="B81" s="1"/>
      <c r="C81" s="2"/>
      <c r="D81" s="2"/>
      <c r="E81" s="2"/>
      <c r="F81" s="2"/>
      <c r="G81" s="2"/>
      <c r="H81" s="2"/>
      <c r="I81" s="2"/>
      <c r="J81" s="2"/>
      <c r="K81" s="2"/>
      <c r="L81" s="2"/>
      <c r="M81" s="2"/>
      <c r="N81" s="2"/>
      <c r="O81" s="2"/>
      <c r="P81" s="2"/>
      <c r="Q81" s="2"/>
      <c r="R81" s="2"/>
      <c r="S81" s="2"/>
      <c r="T81" s="2"/>
      <c r="U81" s="2"/>
      <c r="V81" s="2"/>
      <c r="W81" s="2"/>
      <c r="X81" s="2"/>
      <c r="Y81" s="2"/>
      <c r="Z81" s="2"/>
      <c r="AA81" s="2"/>
      <c r="AB81" s="2"/>
      <c r="AC81" s="2"/>
      <c r="AD81" s="2"/>
      <c r="AE81" s="2"/>
      <c r="AF81" s="2"/>
      <c r="AG81" s="2"/>
      <c r="AH81" s="2"/>
    </row>
    <row r="82" customFormat="false" ht="24" hidden="false" customHeight="true" outlineLevel="0" collapsed="false">
      <c r="A82" s="1"/>
      <c r="B82" s="1"/>
      <c r="C82" s="2"/>
      <c r="D82" s="2"/>
      <c r="E82" s="2"/>
      <c r="F82" s="2"/>
      <c r="G82" s="2"/>
      <c r="H82" s="2"/>
      <c r="I82" s="2"/>
      <c r="J82" s="2"/>
      <c r="K82" s="2"/>
      <c r="L82" s="2"/>
      <c r="M82" s="2"/>
      <c r="N82" s="2"/>
      <c r="O82" s="2"/>
      <c r="P82" s="2"/>
      <c r="Q82" s="2"/>
      <c r="R82" s="2"/>
      <c r="S82" s="2"/>
      <c r="T82" s="2"/>
      <c r="U82" s="2"/>
      <c r="V82" s="2"/>
      <c r="W82" s="2"/>
      <c r="X82" s="2"/>
      <c r="Y82" s="2"/>
      <c r="Z82" s="2"/>
      <c r="AA82" s="2"/>
      <c r="AB82" s="2"/>
      <c r="AC82" s="2"/>
      <c r="AD82" s="2"/>
      <c r="AE82" s="2"/>
      <c r="AF82" s="2"/>
      <c r="AG82" s="2"/>
      <c r="AH82" s="2"/>
    </row>
    <row r="83" customFormat="false" ht="24" hidden="false" customHeight="true" outlineLevel="0" collapsed="false">
      <c r="A83" s="1"/>
      <c r="B83" s="1"/>
      <c r="C83" s="2"/>
      <c r="D83" s="2"/>
      <c r="E83" s="2"/>
      <c r="F83" s="2"/>
      <c r="G83" s="2"/>
      <c r="H83" s="2"/>
      <c r="I83" s="2"/>
      <c r="J83" s="2"/>
      <c r="K83" s="2"/>
      <c r="L83" s="2"/>
      <c r="M83" s="2"/>
      <c r="N83" s="2"/>
      <c r="O83" s="2"/>
      <c r="P83" s="2"/>
      <c r="Q83" s="2"/>
      <c r="R83" s="2"/>
      <c r="S83" s="2"/>
      <c r="T83" s="2"/>
      <c r="U83" s="2"/>
      <c r="V83" s="2"/>
      <c r="W83" s="2"/>
      <c r="X83" s="2"/>
      <c r="Y83" s="2"/>
      <c r="Z83" s="2"/>
      <c r="AA83" s="2"/>
      <c r="AB83" s="2"/>
      <c r="AC83" s="2"/>
      <c r="AD83" s="2"/>
      <c r="AE83" s="2"/>
      <c r="AF83" s="2"/>
      <c r="AG83" s="2"/>
      <c r="AH83" s="2"/>
    </row>
    <row r="84" customFormat="false" ht="24" hidden="false" customHeight="true" outlineLevel="0" collapsed="false">
      <c r="A84" s="1"/>
      <c r="B84" s="1"/>
      <c r="C84" s="2"/>
      <c r="D84" s="2"/>
      <c r="E84" s="2"/>
      <c r="F84" s="2"/>
      <c r="G84" s="2"/>
      <c r="H84" s="2"/>
      <c r="I84" s="2"/>
      <c r="J84" s="2"/>
      <c r="K84" s="2"/>
      <c r="L84" s="2"/>
      <c r="M84" s="2"/>
      <c r="N84" s="2"/>
      <c r="O84" s="2"/>
      <c r="P84" s="2"/>
      <c r="Q84" s="2"/>
      <c r="R84" s="2"/>
      <c r="S84" s="2"/>
      <c r="T84" s="2"/>
      <c r="U84" s="2"/>
      <c r="V84" s="2"/>
      <c r="W84" s="2"/>
      <c r="X84" s="2"/>
      <c r="Y84" s="2"/>
      <c r="Z84" s="2"/>
      <c r="AA84" s="2"/>
      <c r="AB84" s="2"/>
      <c r="AC84" s="2"/>
      <c r="AD84" s="2"/>
      <c r="AE84" s="2"/>
      <c r="AF84" s="2"/>
      <c r="AG84" s="2"/>
      <c r="AH84" s="2"/>
    </row>
    <row r="85" customFormat="false" ht="24" hidden="false" customHeight="true" outlineLevel="0" collapsed="false">
      <c r="A85" s="1"/>
      <c r="B85" s="1"/>
      <c r="C85" s="2"/>
      <c r="D85" s="2"/>
      <c r="E85" s="2"/>
      <c r="F85" s="2"/>
      <c r="G85" s="2"/>
      <c r="H85" s="2"/>
      <c r="I85" s="2"/>
      <c r="J85" s="2"/>
      <c r="K85" s="2"/>
      <c r="L85" s="2"/>
      <c r="M85" s="2"/>
      <c r="N85" s="2"/>
      <c r="O85" s="2"/>
      <c r="P85" s="2"/>
      <c r="Q85" s="2"/>
      <c r="R85" s="2"/>
      <c r="S85" s="2"/>
      <c r="T85" s="2"/>
      <c r="U85" s="2"/>
      <c r="V85" s="2"/>
      <c r="W85" s="2"/>
      <c r="X85" s="2"/>
      <c r="Y85" s="2"/>
      <c r="Z85" s="2"/>
      <c r="AA85" s="2"/>
      <c r="AB85" s="2"/>
      <c r="AC85" s="2"/>
      <c r="AD85" s="2"/>
      <c r="AE85" s="2"/>
      <c r="AF85" s="2"/>
      <c r="AG85" s="2"/>
      <c r="AH85" s="2"/>
    </row>
    <row r="86" customFormat="false" ht="24" hidden="false" customHeight="true" outlineLevel="0" collapsed="false">
      <c r="A86" s="1"/>
      <c r="B86" s="1"/>
      <c r="C86" s="2"/>
      <c r="D86" s="2"/>
      <c r="E86" s="2"/>
      <c r="F86" s="2"/>
      <c r="G86" s="2"/>
      <c r="H86" s="2"/>
      <c r="I86" s="2"/>
      <c r="J86" s="2"/>
      <c r="K86" s="2"/>
      <c r="L86" s="2"/>
      <c r="M86" s="2"/>
      <c r="N86" s="2"/>
      <c r="O86" s="2"/>
      <c r="P86" s="2"/>
      <c r="Q86" s="2"/>
      <c r="R86" s="2"/>
      <c r="S86" s="2"/>
      <c r="T86" s="2"/>
      <c r="U86" s="2"/>
      <c r="V86" s="2"/>
      <c r="W86" s="2"/>
      <c r="X86" s="2"/>
      <c r="Y86" s="2"/>
      <c r="Z86" s="2"/>
      <c r="AA86" s="2"/>
      <c r="AB86" s="2"/>
      <c r="AC86" s="2"/>
      <c r="AD86" s="2"/>
      <c r="AE86" s="2"/>
      <c r="AF86" s="2"/>
      <c r="AG86" s="2"/>
      <c r="AH86" s="2"/>
    </row>
  </sheetData>
  <conditionalFormatting sqref="M7:M10">
    <cfRule type="containsText" priority="2" operator="containsText" aboveAverage="0" equalAverage="0" bottom="0" percent="0" rank="0" text="Missing" dxfId="0">
      <formula>NOT(ISERROR(SEARCH("Missing",M7)))</formula>
    </cfRule>
    <cfRule type="containsText" priority="3" operator="containsText" aboveAverage="0" equalAverage="0" bottom="0" percent="0" rank="0" text="Invalid" dxfId="0">
      <formula>NOT(ISERROR(SEARCH("Invalid",M7)))</formula>
    </cfRule>
    <cfRule type="containsText" priority="4" operator="containsText" aboveAverage="0" equalAverage="0" bottom="0" percent="0" rank="0" text="Hold" dxfId="0">
      <formula>NOT(ISERROR(SEARCH("Hold",M7)))</formula>
    </cfRule>
    <cfRule type="containsText" priority="5" operator="containsText" aboveAverage="0" equalAverage="0" bottom="0" percent="0" rank="0" text="Investigate" dxfId="0">
      <formula>NOT(ISERROR(SEARCH("Investigate",M7)))</formula>
    </cfRule>
    <cfRule type="containsText" priority="6" operator="containsText" aboveAverage="0" equalAverage="0" bottom="0" percent="0" rank="0" text="Walk" dxfId="0">
      <formula>NOT(ISERROR(SEARCH("Walk",M7)))</formula>
    </cfRule>
    <cfRule type="containsText" priority="7" operator="containsText" aboveAverage="0" equalAverage="0" bottom="0" percent="0" rank="0" text="Overdue" dxfId="0">
      <formula>NOT(ISERROR(SEARCH("Overdue",M7)))</formula>
    </cfRule>
    <cfRule type="containsText" priority="8" operator="containsText" aboveAverage="0" equalAverage="0" bottom="0" percent="0" rank="0" text="Unverified" dxfId="0">
      <formula>NOT(ISERROR(SEARCH("Unverified",M7)))</formula>
    </cfRule>
    <cfRule type="containsText" priority="9" operator="containsText" aboveAverage="0" equalAverage="0" bottom="0" percent="0" rank="0" text="Assumption" dxfId="0">
      <formula>NOT(ISERROR(SEARCH("Assumption",M7)))</formula>
    </cfRule>
    <cfRule type="containsText" priority="10" operator="containsText" aboveAverage="0" equalAverage="0" bottom="0" percent="0" rank="0" text="Conflicting" dxfId="0">
      <formula>NOT(ISERROR(SEARCH("Conflicting",M7)))</formula>
    </cfRule>
    <cfRule type="containsText" priority="11" operator="containsText" aboveAverage="0" equalAverage="0" bottom="0" percent="0" rank="0" text="Stale" dxfId="0">
      <formula>NOT(ISERROR(SEARCH("Stale",M7)))</formula>
    </cfRule>
    <cfRule type="containsText" priority="12" operator="containsText" aboveAverage="0" equalAverage="0" bottom="0" percent="0" rank="0" text="Future" dxfId="0">
      <formula>NOT(ISERROR(SEARCH("Future",M7)))</formula>
    </cfRule>
    <cfRule type="containsText" priority="13" operator="containsText" aboveAverage="0" equalAverage="0" bottom="0" percent="0" rank="0" text="Conditional" dxfId="0">
      <formula>NOT(ISERROR(SEARCH("Conditional",M7)))</formula>
    </cfRule>
    <cfRule type="containsText" priority="14" operator="containsText" aboveAverage="0" equalAverage="0" bottom="0" percent="0" rank="0" text="Reassess" dxfId="0">
      <formula>NOT(ISERROR(SEARCH("Reassess",M7)))</formula>
    </cfRule>
    <cfRule type="containsText" priority="15" operator="containsText" aboveAverage="0" equalAverage="0" bottom="0" percent="0" rank="0" text="Beyond" dxfId="0">
      <formula>NOT(ISERROR(SEARCH("Beyond",M7)))</formula>
    </cfRule>
    <cfRule type="containsText" priority="16" operator="containsText" aboveAverage="0" equalAverage="0" bottom="0" percent="0" rank="0" text="Above" dxfId="0">
      <formula>NOT(ISERROR(SEARCH("Above",M7)))</formula>
    </cfRule>
    <cfRule type="containsText" priority="17" operator="containsText" aboveAverage="0" equalAverage="0" bottom="0" percent="0" rank="0" text="Open" dxfId="0">
      <formula>NOT(ISERROR(SEARCH("Open",M7)))</formula>
    </cfRule>
  </conditionalFormatting>
  <dataValidations count="1">
    <dataValidation allowBlank="false" errorStyle="stop" operator="between" showDropDown="false" showErrorMessage="false" showInputMessage="false" sqref="I7:I10" type="list">
      <formula1>"Verified,Unverified,Assumption,Conflicting"</formula1>
      <formula2>0</formula2>
    </dataValidation>
  </dataValidations>
  <printOptions headings="false" gridLines="false" gridLinesSet="true" horizontalCentered="false" verticalCentered="false"/>
  <pageMargins left="0.7" right="0.7" top="0.75" bottom="0.75"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AH86"/>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4" ySplit="6" topLeftCell="E7" activePane="bottomRight" state="frozen"/>
      <selection pane="topLeft" activeCell="A1" activeCellId="0" sqref="A1"/>
      <selection pane="topRight" activeCell="E1" activeCellId="0" sqref="E1"/>
      <selection pane="bottomLeft" activeCell="A7" activeCellId="0" sqref="A7"/>
      <selection pane="bottomRight" activeCell="A1" activeCellId="0" sqref="A1"/>
    </sheetView>
  </sheetViews>
  <sheetFormatPr defaultColWidth="8.6796875" defaultRowHeight="15" zeroHeight="false" outlineLevelRow="0" outlineLevelCol="0"/>
  <cols>
    <col collapsed="false" customWidth="true" hidden="false" outlineLevel="0" max="2" min="1" style="0" width="2.5"/>
    <col collapsed="false" customWidth="true" hidden="false" outlineLevel="0" max="3" min="3" style="0" width="12"/>
    <col collapsed="false" customWidth="true" hidden="false" outlineLevel="0" max="4" min="4" style="0" width="25"/>
    <col collapsed="false" customWidth="true" hidden="false" outlineLevel="0" max="5" min="5" style="0" width="12"/>
    <col collapsed="false" customWidth="true" hidden="false" outlineLevel="0" max="6" min="6" style="0" width="38"/>
    <col collapsed="false" customWidth="true" hidden="false" outlineLevel="0" max="8" min="7" style="0" width="17"/>
    <col collapsed="false" customWidth="true" hidden="false" outlineLevel="0" max="9" min="9" style="0" width="18"/>
    <col collapsed="false" customWidth="true" hidden="false" outlineLevel="0" max="10" min="10" style="0" width="17"/>
    <col collapsed="false" customWidth="true" hidden="false" outlineLevel="0" max="12" min="11" style="0" width="34"/>
    <col collapsed="false" customWidth="true" hidden="false" outlineLevel="0" max="13" min="13" style="0" width="32"/>
    <col collapsed="false" customWidth="true" hidden="false" outlineLevel="0" max="14" min="14" style="0" width="14"/>
    <col collapsed="false" customWidth="true" hidden="false" outlineLevel="0" max="15" min="15" style="0" width="17"/>
    <col collapsed="false" customWidth="true" hidden="false" outlineLevel="0" max="16" min="16" style="0" width="35"/>
    <col collapsed="false" customWidth="true" hidden="false" outlineLevel="0" max="17" min="17" style="0" width="24"/>
    <col collapsed="false" customWidth="true" hidden="false" outlineLevel="0" max="18" min="18" style="0" width="38"/>
    <col collapsed="false" customWidth="true" hidden="false" outlineLevel="0" max="19" min="19" style="0" width="15"/>
    <col collapsed="false" customWidth="true" hidden="false" outlineLevel="0" max="20" min="20" style="0" width="18"/>
    <col collapsed="false" customWidth="true" hidden="false" outlineLevel="0" max="21" min="21" style="0" width="42"/>
    <col collapsed="false" customWidth="true" hidden="false" outlineLevel="0" max="22" min="22" style="0" width="15"/>
    <col collapsed="false" customWidth="true" hidden="false" outlineLevel="0" max="23" min="23" style="0" width="25"/>
    <col collapsed="false" customWidth="true" hidden="false" outlineLevel="0" max="24" min="24" style="0" width="23"/>
    <col collapsed="false" customWidth="true" hidden="false" outlineLevel="0" max="26" min="25" style="0" width="13"/>
    <col collapsed="false" customWidth="true" hidden="false" outlineLevel="0" max="27" min="27" style="0" width="19"/>
    <col collapsed="false" customWidth="true" hidden="false" outlineLevel="0" max="28" min="28" style="0" width="26"/>
    <col collapsed="false" customWidth="true" hidden="false" outlineLevel="0" max="29" min="29" style="0" width="27"/>
    <col collapsed="false" customWidth="true" hidden="false" outlineLevel="0" max="30" min="30" style="0" width="28"/>
    <col collapsed="false" customWidth="true" hidden="false" outlineLevel="0" max="32" min="31" style="0" width="13"/>
    <col collapsed="false" customWidth="true" hidden="false" outlineLevel="0" max="33" min="33" style="0" width="18"/>
    <col collapsed="false" customWidth="true" hidden="false" outlineLevel="0" max="34" min="34" style="0" width="17"/>
  </cols>
  <sheetData>
    <row r="1" customFormat="false" ht="24" hidden="false" customHeight="true" outlineLevel="0" collapsed="false">
      <c r="A1" s="1"/>
      <c r="B1" s="1"/>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row>
    <row r="2" customFormat="false" ht="24" hidden="false" customHeight="true" outlineLevel="0" collapsed="false">
      <c r="A2" s="1"/>
      <c r="B2" s="1"/>
      <c r="C2" s="3" t="s">
        <v>147</v>
      </c>
      <c r="D2" s="2"/>
      <c r="E2" s="2"/>
      <c r="F2" s="2"/>
      <c r="G2" s="2"/>
      <c r="H2" s="2"/>
      <c r="I2" s="2"/>
      <c r="J2" s="2"/>
      <c r="K2" s="2"/>
      <c r="L2" s="2"/>
      <c r="M2" s="2"/>
      <c r="N2" s="2"/>
      <c r="O2" s="2"/>
      <c r="P2" s="2"/>
      <c r="Q2" s="2"/>
      <c r="R2" s="2"/>
      <c r="S2" s="2"/>
      <c r="T2" s="2"/>
      <c r="U2" s="2"/>
      <c r="V2" s="2"/>
      <c r="W2" s="2"/>
      <c r="X2" s="2"/>
      <c r="Y2" s="2"/>
      <c r="Z2" s="2"/>
      <c r="AA2" s="2"/>
      <c r="AB2" s="2"/>
      <c r="AC2" s="2"/>
      <c r="AD2" s="2"/>
      <c r="AE2" s="2"/>
      <c r="AF2" s="2"/>
      <c r="AG2" s="2"/>
      <c r="AH2" s="2"/>
    </row>
    <row r="3" customFormat="false" ht="24" hidden="false" customHeight="true" outlineLevel="0" collapsed="false">
      <c r="A3" s="1"/>
      <c r="B3" s="1"/>
      <c r="C3" s="4" t="s">
        <v>148</v>
      </c>
      <c r="D3" s="2"/>
      <c r="E3" s="2"/>
      <c r="F3" s="2"/>
      <c r="G3" s="2"/>
      <c r="H3" s="2"/>
      <c r="I3" s="2"/>
      <c r="J3" s="2"/>
      <c r="K3" s="2"/>
      <c r="L3" s="2"/>
      <c r="M3" s="2"/>
      <c r="N3" s="2"/>
      <c r="O3" s="2"/>
      <c r="P3" s="2"/>
      <c r="Q3" s="2"/>
      <c r="R3" s="2"/>
      <c r="S3" s="2"/>
      <c r="T3" s="2"/>
      <c r="U3" s="2"/>
      <c r="V3" s="2"/>
      <c r="W3" s="2"/>
      <c r="X3" s="2"/>
      <c r="Y3" s="2"/>
      <c r="Z3" s="2"/>
      <c r="AA3" s="2"/>
      <c r="AB3" s="2"/>
      <c r="AC3" s="2"/>
      <c r="AD3" s="2"/>
      <c r="AE3" s="2"/>
      <c r="AF3" s="2"/>
      <c r="AG3" s="2"/>
      <c r="AH3" s="2"/>
    </row>
    <row r="4" customFormat="false" ht="24" hidden="false" customHeight="true" outlineLevel="0" collapsed="false">
      <c r="A4" s="1"/>
      <c r="B4" s="1"/>
      <c r="C4" s="4" t="s">
        <v>149</v>
      </c>
      <c r="D4" s="2"/>
      <c r="E4" s="2"/>
      <c r="F4" s="2"/>
      <c r="G4" s="2"/>
      <c r="H4" s="2"/>
      <c r="I4" s="2"/>
      <c r="J4" s="2"/>
      <c r="K4" s="2"/>
      <c r="L4" s="2"/>
      <c r="M4" s="2"/>
      <c r="N4" s="2"/>
      <c r="O4" s="2"/>
      <c r="P4" s="2"/>
      <c r="Q4" s="2"/>
      <c r="R4" s="2"/>
      <c r="S4" s="2"/>
      <c r="T4" s="2"/>
      <c r="U4" s="2"/>
      <c r="V4" s="2"/>
      <c r="W4" s="2"/>
      <c r="X4" s="2"/>
      <c r="Y4" s="2"/>
      <c r="Z4" s="2"/>
      <c r="AA4" s="2"/>
      <c r="AB4" s="2"/>
      <c r="AC4" s="2"/>
      <c r="AD4" s="2"/>
      <c r="AE4" s="2"/>
      <c r="AF4" s="2"/>
      <c r="AG4" s="2"/>
      <c r="AH4" s="2"/>
    </row>
    <row r="5" customFormat="false" ht="24" hidden="false" customHeight="true" outlineLevel="0" collapsed="false">
      <c r="A5" s="1"/>
      <c r="B5" s="1"/>
      <c r="C5" s="2"/>
      <c r="D5" s="2"/>
      <c r="E5" s="2"/>
      <c r="F5" s="2"/>
      <c r="G5" s="2"/>
      <c r="H5" s="2"/>
      <c r="I5" s="2"/>
      <c r="J5" s="2"/>
      <c r="K5" s="2"/>
      <c r="L5" s="2"/>
      <c r="M5" s="2"/>
      <c r="N5" s="2"/>
      <c r="O5" s="2"/>
      <c r="P5" s="2"/>
      <c r="Q5" s="2"/>
      <c r="R5" s="2"/>
      <c r="S5" s="2"/>
      <c r="T5" s="2"/>
      <c r="U5" s="2"/>
      <c r="V5" s="2"/>
      <c r="W5" s="2"/>
      <c r="X5" s="2"/>
      <c r="Y5" s="2"/>
      <c r="Z5" s="2"/>
      <c r="AA5" s="2"/>
      <c r="AB5" s="2"/>
      <c r="AC5" s="2"/>
      <c r="AD5" s="2"/>
      <c r="AE5" s="2"/>
      <c r="AF5" s="2"/>
      <c r="AG5" s="2"/>
      <c r="AH5" s="2"/>
    </row>
    <row r="6" customFormat="false" ht="42" hidden="false" customHeight="true" outlineLevel="0" collapsed="false">
      <c r="A6" s="1"/>
      <c r="B6" s="1"/>
      <c r="C6" s="6" t="s">
        <v>10</v>
      </c>
      <c r="D6" s="6" t="s">
        <v>11</v>
      </c>
      <c r="E6" s="6" t="s">
        <v>150</v>
      </c>
      <c r="F6" s="6" t="s">
        <v>20</v>
      </c>
      <c r="G6" s="6" t="s">
        <v>116</v>
      </c>
      <c r="H6" s="6" t="s">
        <v>117</v>
      </c>
      <c r="I6" s="6" t="s">
        <v>151</v>
      </c>
      <c r="J6" s="6" t="s">
        <v>152</v>
      </c>
      <c r="K6" s="6" t="s">
        <v>153</v>
      </c>
      <c r="L6" s="6" t="s">
        <v>154</v>
      </c>
      <c r="M6" s="6" t="s">
        <v>155</v>
      </c>
      <c r="N6" s="6" t="s">
        <v>156</v>
      </c>
      <c r="O6" s="6" t="s">
        <v>157</v>
      </c>
      <c r="P6" s="6" t="s">
        <v>158</v>
      </c>
      <c r="Q6" s="6" t="s">
        <v>14</v>
      </c>
      <c r="R6" s="6" t="s">
        <v>15</v>
      </c>
      <c r="S6" s="6" t="s">
        <v>159</v>
      </c>
      <c r="T6" s="6" t="s">
        <v>120</v>
      </c>
      <c r="U6" s="6" t="s">
        <v>160</v>
      </c>
      <c r="V6" s="6" t="s">
        <v>122</v>
      </c>
      <c r="W6" s="6" t="s">
        <v>161</v>
      </c>
      <c r="X6" s="6" t="s">
        <v>162</v>
      </c>
      <c r="Y6" s="6" t="s">
        <v>13</v>
      </c>
      <c r="Z6" s="6" t="s">
        <v>163</v>
      </c>
      <c r="AA6" s="6" t="s">
        <v>164</v>
      </c>
      <c r="AB6" s="6" t="s">
        <v>165</v>
      </c>
      <c r="AC6" s="6" t="s">
        <v>166</v>
      </c>
      <c r="AD6" s="6" t="s">
        <v>12</v>
      </c>
      <c r="AE6" s="6" t="s">
        <v>167</v>
      </c>
      <c r="AF6" s="6" t="s">
        <v>168</v>
      </c>
      <c r="AG6" s="6" t="s">
        <v>169</v>
      </c>
      <c r="AH6" s="6" t="s">
        <v>170</v>
      </c>
    </row>
    <row r="7" customFormat="false" ht="99.75" hidden="false" customHeight="true" outlineLevel="0" collapsed="false">
      <c r="A7" s="1"/>
      <c r="B7" s="1"/>
      <c r="C7" s="14" t="s">
        <v>171</v>
      </c>
      <c r="D7" s="14" t="s">
        <v>172</v>
      </c>
      <c r="E7" s="26" t="n">
        <v>1</v>
      </c>
      <c r="F7" s="27" t="s">
        <v>173</v>
      </c>
      <c r="G7" s="15" t="n">
        <v>23</v>
      </c>
      <c r="H7" s="15" t="n">
        <v>9</v>
      </c>
      <c r="I7" s="14" t="s">
        <v>174</v>
      </c>
      <c r="J7" s="14" t="s">
        <v>175</v>
      </c>
      <c r="K7" s="14"/>
      <c r="L7" s="14"/>
      <c r="M7" s="14"/>
      <c r="N7" s="14" t="s">
        <v>176</v>
      </c>
      <c r="O7" s="14" t="s">
        <v>177</v>
      </c>
      <c r="P7" s="14"/>
      <c r="Q7" s="14"/>
      <c r="R7" s="14" t="s">
        <v>178</v>
      </c>
      <c r="S7" s="17" t="n">
        <v>46290</v>
      </c>
      <c r="T7" s="14" t="s">
        <v>129</v>
      </c>
      <c r="U7" s="14" t="s">
        <v>179</v>
      </c>
      <c r="V7" s="17" t="n">
        <v>46275</v>
      </c>
      <c r="W7" s="24" t="str">
        <f aca="false">IF(D7="","Unused",IF(OR(C7="",COUNTIFS($C$7:$C$18,C7)&lt;&gt;1),"Invalid target ID",IF(OR(NOT(ISNUMBER(E7)),E7&lt;=0,E7&lt;&gt;INT(E7),COUNTIFS($E$7:$E$18,E7)&lt;&gt;1),"Invalid priority",IF(OR(F7="",AND(I7&lt;&gt;"Open",I7&lt;&gt;"Not now",I7&lt;&gt;"Unknown"),AND(J7&lt;&gt;"Confirmed",J7&lt;&gt;"Missing",J7&lt;&gt;"Unknown"),AND(N7&lt;&gt;"Yes",N7&lt;&gt;"No",N7&lt;&gt;"Unknown"),AND(O7&lt;&gt;"Investigate",O7&lt;&gt;"Price",O7&lt;&gt;"Protect",O7&lt;&gt;"Walk")),"Missing / invalid judgment","Recorded"))))</f>
        <v>Recorded</v>
      </c>
      <c r="X7" s="25" t="str">
        <f aca="false">IF(D7="","Unused",IF(Mandate!$D$28&lt;&gt;"Defined","Missing mandate",IF(OR(NOT(ISNUMBER(AH7)),AH7&lt;&gt;Mandate!$D$27),"Reassess mandate revision",IF(T7&lt;&gt;"Verified",IF(OR(T7="Assumption",T7="Unverified",T7="Conflicting"),T7,"Missing evidence label"),IF(OR(U7="",NOT(ISNUMBER(V7)),V7&lt;=0),"Missing evidence",IF(V7&gt;Mandate!$D$17,"Future evidence date",IF(Mandate!$D$17-V7&gt;Mandate!$D$18,"Stale evidence","Verified")))))))</f>
        <v>Assumption</v>
      </c>
      <c r="Y7" s="28" t="n">
        <f aca="false">IF(D7="","",COUNTIFS(Screen!$C$7:$C$78,C7,Screen!$N$7:$N$78,"Met"))</f>
        <v>0</v>
      </c>
      <c r="Z7" s="28" t="n">
        <f aca="false">IF(D7="","",COUNTIFS(Screen!$C$7:$C$78,C7,Screen!$N$7:$N$78,"Fail"))</f>
        <v>0</v>
      </c>
      <c r="AA7" s="28" t="n">
        <f aca="false">IF(D7="","",MAX(0,Mandate!$D$30-Y7-Z7)+COUNTIFS(Screen!$C$7:$C$78,C7,Screen!$N$7:$N$78,"Invalid record"))</f>
        <v>6</v>
      </c>
      <c r="AB7" s="25" t="str">
        <f aca="false">IF(D7="","Unused",IF(Mandate!$D$28&lt;&gt;"Defined","Missing mandate",IF(OR(COUNT(G7:H7)&lt;&gt;2,MIN(G7:H7)&lt;0),"Missing / invalid capital or time",IF(G7&gt;Mandate!$D$15,"Hold: capital envelope",IF(H7&gt;Mandate!$D$16,"Hold: timing limit","Within limits")))))</f>
        <v>Within limits</v>
      </c>
      <c r="AC7" s="24" t="str">
        <f aca="false">IF(D7="","Unused",IF(J7="Confirmed","Control stated",IF(J7="Unknown","Investigate control",IF(J7&lt;&gt;"Missing","Invalid control",IF(OR(K7="",L7="",M7=""),"Hold: missing control",IF(X7&lt;&gt;"Verified","Investigate consent evidence","Conditional consent review"))))))</f>
        <v>Control stated</v>
      </c>
      <c r="AD7" s="24" t="str">
        <f aca="false">IF(D7="","Unused",IF(OR(N7="Yes",O7="Walk"),IF(P7="","Walk: add pass rationale","Walk"),IF(Z7&gt;0,"Hold: criterion fails",IF(W7&lt;&gt;"Recorded",W7,IF(AB7&lt;&gt;"Within limits",AB7,IF(I7="Not now","Hold: seller not ready",IF(AC7="Hold: missing control",AC7,IF(OR(X7&lt;&gt;"Verified",AA7&gt;0,N7&lt;&gt;"No",I7&lt;&gt;"Open",Q7="",R7="",NOT(ISNUMBER(S7)),S7&lt;=0),"Investigate",IF(AC7="Conditional consent review",AC7,IF(AC7&lt;&gt;"Control stated","Investigate control","Meets screen"))))))))))</f>
        <v>Investigate</v>
      </c>
      <c r="AE7" s="29" t="n">
        <f aca="false">IF(OR(D7="",W7="Invalid target ID",W7="Invalid priority"),"",1+COUNTIFS($E$7:$E$18,"&lt;"&amp;E7,$W$7:$W$18,"Recorded")+COUNTIFS($E$7:$E$18,"&lt;"&amp;E7,$W$7:$W$18,"Missing / invalid judgment"))</f>
        <v>1</v>
      </c>
      <c r="AF7" s="29" t="str">
        <f aca="false">IF(AD7&lt;&gt;"Meets screen","",1+COUNTIFS($AD$7:$AD$18,"Meets screen",$E$7:$E$18,"&lt;"&amp;E7))</f>
        <v/>
      </c>
      <c r="AG7" s="30" t="str">
        <f aca="false">IF(D7="","",IF(OR(NOT(ISNUMBER(S7)),S7&lt;=0),"Missing due date",IF(Mandate!$D$28&lt;&gt;"Defined","Missing mandate",IF(S7&lt;Mandate!$D$17,"Overdue","Scheduled"))))</f>
        <v>Scheduled</v>
      </c>
      <c r="AH7" s="31" t="n">
        <v>1</v>
      </c>
    </row>
    <row r="8" customFormat="false" ht="99.75" hidden="false" customHeight="true" outlineLevel="0" collapsed="false">
      <c r="A8" s="1"/>
      <c r="B8" s="1"/>
      <c r="C8" s="14" t="s">
        <v>180</v>
      </c>
      <c r="D8" s="14" t="s">
        <v>181</v>
      </c>
      <c r="E8" s="26" t="n">
        <v>2</v>
      </c>
      <c r="F8" s="27" t="s">
        <v>182</v>
      </c>
      <c r="G8" s="15" t="n">
        <v>28</v>
      </c>
      <c r="H8" s="15" t="n">
        <v>10</v>
      </c>
      <c r="I8" s="14" t="s">
        <v>183</v>
      </c>
      <c r="J8" s="14" t="s">
        <v>183</v>
      </c>
      <c r="K8" s="14"/>
      <c r="L8" s="14"/>
      <c r="M8" s="14"/>
      <c r="N8" s="14" t="s">
        <v>176</v>
      </c>
      <c r="O8" s="14" t="s">
        <v>177</v>
      </c>
      <c r="P8" s="14"/>
      <c r="Q8" s="14"/>
      <c r="R8" s="14" t="s">
        <v>184</v>
      </c>
      <c r="S8" s="17" t="n">
        <v>46290</v>
      </c>
      <c r="T8" s="14" t="s">
        <v>129</v>
      </c>
      <c r="U8" s="14" t="s">
        <v>185</v>
      </c>
      <c r="V8" s="17" t="n">
        <v>46275</v>
      </c>
      <c r="W8" s="24" t="str">
        <f aca="false">IF(D8="","Unused",IF(OR(C8="",COUNTIFS($C$7:$C$18,C8)&lt;&gt;1),"Invalid target ID",IF(OR(NOT(ISNUMBER(E8)),E8&lt;=0,E8&lt;&gt;INT(E8),COUNTIFS($E$7:$E$18,E8)&lt;&gt;1),"Invalid priority",IF(OR(F8="",AND(I8&lt;&gt;"Open",I8&lt;&gt;"Not now",I8&lt;&gt;"Unknown"),AND(J8&lt;&gt;"Confirmed",J8&lt;&gt;"Missing",J8&lt;&gt;"Unknown"),AND(N8&lt;&gt;"Yes",N8&lt;&gt;"No",N8&lt;&gt;"Unknown"),AND(O8&lt;&gt;"Investigate",O8&lt;&gt;"Price",O8&lt;&gt;"Protect",O8&lt;&gt;"Walk")),"Missing / invalid judgment","Recorded"))))</f>
        <v>Recorded</v>
      </c>
      <c r="X8" s="25" t="str">
        <f aca="false">IF(D8="","Unused",IF(Mandate!$D$28&lt;&gt;"Defined","Missing mandate",IF(OR(NOT(ISNUMBER(AH8)),AH8&lt;&gt;Mandate!$D$27),"Reassess mandate revision",IF(T8&lt;&gt;"Verified",IF(OR(T8="Assumption",T8="Unverified",T8="Conflicting"),T8,"Missing evidence label"),IF(OR(U8="",NOT(ISNUMBER(V8)),V8&lt;=0),"Missing evidence",IF(V8&gt;Mandate!$D$17,"Future evidence date",IF(Mandate!$D$17-V8&gt;Mandate!$D$18,"Stale evidence","Verified")))))))</f>
        <v>Assumption</v>
      </c>
      <c r="Y8" s="28" t="n">
        <f aca="false">IF(D8="","",COUNTIFS(Screen!$C$7:$C$78,C8,Screen!$N$7:$N$78,"Met"))</f>
        <v>0</v>
      </c>
      <c r="Z8" s="28" t="n">
        <f aca="false">IF(D8="","",COUNTIFS(Screen!$C$7:$C$78,C8,Screen!$N$7:$N$78,"Fail"))</f>
        <v>0</v>
      </c>
      <c r="AA8" s="28" t="n">
        <f aca="false">IF(D8="","",MAX(0,Mandate!$D$30-Y8-Z8)+COUNTIFS(Screen!$C$7:$C$78,C8,Screen!$N$7:$N$78,"Invalid record"))</f>
        <v>6</v>
      </c>
      <c r="AB8" s="25" t="str">
        <f aca="false">IF(D8="","Unused",IF(Mandate!$D$28&lt;&gt;"Defined","Missing mandate",IF(OR(COUNT(G8:H8)&lt;&gt;2,MIN(G8:H8)&lt;0),"Missing / invalid capital or time",IF(G8&gt;Mandate!$D$15,"Hold: capital envelope",IF(H8&gt;Mandate!$D$16,"Hold: timing limit","Within limits")))))</f>
        <v>Hold: capital envelope</v>
      </c>
      <c r="AC8" s="24" t="str">
        <f aca="false">IF(D8="","Unused",IF(J8="Confirmed","Control stated",IF(J8="Unknown","Investigate control",IF(J8&lt;&gt;"Missing","Invalid control",IF(OR(K8="",L8="",M8=""),"Hold: missing control",IF(X8&lt;&gt;"Verified","Investigate consent evidence","Conditional consent review"))))))</f>
        <v>Investigate control</v>
      </c>
      <c r="AD8" s="24" t="str">
        <f aca="false">IF(D8="","Unused",IF(OR(N8="Yes",O8="Walk"),IF(P8="","Walk: add pass rationale","Walk"),IF(Z8&gt;0,"Hold: criterion fails",IF(W8&lt;&gt;"Recorded",W8,IF(AB8&lt;&gt;"Within limits",AB8,IF(I8="Not now","Hold: seller not ready",IF(AC8="Hold: missing control",AC8,IF(OR(X8&lt;&gt;"Verified",AA8&gt;0,N8&lt;&gt;"No",I8&lt;&gt;"Open",Q8="",R8="",NOT(ISNUMBER(S8)),S8&lt;=0),"Investigate",IF(AC8="Conditional consent review",AC8,IF(AC8&lt;&gt;"Control stated","Investigate control","Meets screen"))))))))))</f>
        <v>Hold: capital envelope</v>
      </c>
      <c r="AE8" s="29" t="n">
        <f aca="false">IF(OR(D8="",W8="Invalid target ID",W8="Invalid priority"),"",1+COUNTIFS($E$7:$E$18,"&lt;"&amp;E8,$W$7:$W$18,"Recorded")+COUNTIFS($E$7:$E$18,"&lt;"&amp;E8,$W$7:$W$18,"Missing / invalid judgment"))</f>
        <v>2</v>
      </c>
      <c r="AF8" s="29" t="str">
        <f aca="false">IF(AD8&lt;&gt;"Meets screen","",1+COUNTIFS($AD$7:$AD$18,"Meets screen",$E$7:$E$18,"&lt;"&amp;E8))</f>
        <v/>
      </c>
      <c r="AG8" s="30" t="str">
        <f aca="false">IF(D8="","",IF(OR(NOT(ISNUMBER(S8)),S8&lt;=0),"Missing due date",IF(Mandate!$D$28&lt;&gt;"Defined","Missing mandate",IF(S8&lt;Mandate!$D$17,"Overdue","Scheduled"))))</f>
        <v>Scheduled</v>
      </c>
      <c r="AH8" s="31" t="n">
        <v>1</v>
      </c>
    </row>
    <row r="9" customFormat="false" ht="99.75" hidden="false" customHeight="true" outlineLevel="0" collapsed="false">
      <c r="A9" s="1"/>
      <c r="B9" s="1"/>
      <c r="C9" s="14" t="s">
        <v>186</v>
      </c>
      <c r="D9" s="14" t="s">
        <v>187</v>
      </c>
      <c r="E9" s="26" t="n">
        <v>3</v>
      </c>
      <c r="F9" s="27" t="s">
        <v>188</v>
      </c>
      <c r="G9" s="15" t="n">
        <v>20</v>
      </c>
      <c r="H9" s="15" t="n">
        <v>11</v>
      </c>
      <c r="I9" s="14" t="s">
        <v>174</v>
      </c>
      <c r="J9" s="14" t="s">
        <v>189</v>
      </c>
      <c r="K9" s="14" t="s">
        <v>190</v>
      </c>
      <c r="L9" s="14" t="s">
        <v>191</v>
      </c>
      <c r="M9" s="14"/>
      <c r="N9" s="14" t="s">
        <v>176</v>
      </c>
      <c r="O9" s="14" t="s">
        <v>192</v>
      </c>
      <c r="P9" s="14"/>
      <c r="Q9" s="14"/>
      <c r="R9" s="14" t="s">
        <v>193</v>
      </c>
      <c r="S9" s="17" t="n">
        <v>46290</v>
      </c>
      <c r="T9" s="14" t="s">
        <v>129</v>
      </c>
      <c r="U9" s="14" t="s">
        <v>194</v>
      </c>
      <c r="V9" s="17" t="n">
        <v>46275</v>
      </c>
      <c r="W9" s="24" t="str">
        <f aca="false">IF(D9="","Unused",IF(OR(C9="",COUNTIFS($C$7:$C$18,C9)&lt;&gt;1),"Invalid target ID",IF(OR(NOT(ISNUMBER(E9)),E9&lt;=0,E9&lt;&gt;INT(E9),COUNTIFS($E$7:$E$18,E9)&lt;&gt;1),"Invalid priority",IF(OR(F9="",AND(I9&lt;&gt;"Open",I9&lt;&gt;"Not now",I9&lt;&gt;"Unknown"),AND(J9&lt;&gt;"Confirmed",J9&lt;&gt;"Missing",J9&lt;&gt;"Unknown"),AND(N9&lt;&gt;"Yes",N9&lt;&gt;"No",N9&lt;&gt;"Unknown"),AND(O9&lt;&gt;"Investigate",O9&lt;&gt;"Price",O9&lt;&gt;"Protect",O9&lt;&gt;"Walk")),"Missing / invalid judgment","Recorded"))))</f>
        <v>Recorded</v>
      </c>
      <c r="X9" s="25" t="str">
        <f aca="false">IF(D9="","Unused",IF(Mandate!$D$28&lt;&gt;"Defined","Missing mandate",IF(OR(NOT(ISNUMBER(AH9)),AH9&lt;&gt;Mandate!$D$27),"Reassess mandate revision",IF(T9&lt;&gt;"Verified",IF(OR(T9="Assumption",T9="Unverified",T9="Conflicting"),T9,"Missing evidence label"),IF(OR(U9="",NOT(ISNUMBER(V9)),V9&lt;=0),"Missing evidence",IF(V9&gt;Mandate!$D$17,"Future evidence date",IF(Mandate!$D$17-V9&gt;Mandate!$D$18,"Stale evidence","Verified")))))))</f>
        <v>Assumption</v>
      </c>
      <c r="Y9" s="28" t="n">
        <f aca="false">IF(D9="","",COUNTIFS(Screen!$C$7:$C$78,C9,Screen!$N$7:$N$78,"Met"))</f>
        <v>0</v>
      </c>
      <c r="Z9" s="28" t="n">
        <f aca="false">IF(D9="","",COUNTIFS(Screen!$C$7:$C$78,C9,Screen!$N$7:$N$78,"Fail"))</f>
        <v>0</v>
      </c>
      <c r="AA9" s="28" t="n">
        <f aca="false">IF(D9="","",MAX(0,Mandate!$D$30-Y9-Z9)+COUNTIFS(Screen!$C$7:$C$78,C9,Screen!$N$7:$N$78,"Invalid record"))</f>
        <v>6</v>
      </c>
      <c r="AB9" s="25" t="str">
        <f aca="false">IF(D9="","Unused",IF(Mandate!$D$28&lt;&gt;"Defined","Missing mandate",IF(OR(COUNT(G9:H9)&lt;&gt;2,MIN(G9:H9)&lt;0),"Missing / invalid capital or time",IF(G9&gt;Mandate!$D$15,"Hold: capital envelope",IF(H9&gt;Mandate!$D$16,"Hold: timing limit","Within limits")))))</f>
        <v>Within limits</v>
      </c>
      <c r="AC9" s="24" t="str">
        <f aca="false">IF(D9="","Unused",IF(J9="Confirmed","Control stated",IF(J9="Unknown","Investigate control",IF(J9&lt;&gt;"Missing","Invalid control",IF(OR(K9="",L9="",M9=""),"Hold: missing control",IF(X9&lt;&gt;"Verified","Investigate consent evidence","Conditional consent review"))))))</f>
        <v>Hold: missing control</v>
      </c>
      <c r="AD9" s="24" t="str">
        <f aca="false">IF(D9="","Unused",IF(OR(N9="Yes",O9="Walk"),IF(P9="","Walk: add pass rationale","Walk"),IF(Z9&gt;0,"Hold: criterion fails",IF(W9&lt;&gt;"Recorded",W9,IF(AB9&lt;&gt;"Within limits",AB9,IF(I9="Not now","Hold: seller not ready",IF(AC9="Hold: missing control",AC9,IF(OR(X9&lt;&gt;"Verified",AA9&gt;0,N9&lt;&gt;"No",I9&lt;&gt;"Open",Q9="",R9="",NOT(ISNUMBER(S9)),S9&lt;=0),"Investigate",IF(AC9="Conditional consent review",AC9,IF(AC9&lt;&gt;"Control stated","Investigate control","Meets screen"))))))))))</f>
        <v>Hold: missing control</v>
      </c>
      <c r="AE9" s="29" t="n">
        <f aca="false">IF(OR(D9="",W9="Invalid target ID",W9="Invalid priority"),"",1+COUNTIFS($E$7:$E$18,"&lt;"&amp;E9,$W$7:$W$18,"Recorded")+COUNTIFS($E$7:$E$18,"&lt;"&amp;E9,$W$7:$W$18,"Missing / invalid judgment"))</f>
        <v>3</v>
      </c>
      <c r="AF9" s="29" t="str">
        <f aca="false">IF(AD9&lt;&gt;"Meets screen","",1+COUNTIFS($AD$7:$AD$18,"Meets screen",$E$7:$E$18,"&lt;"&amp;E9))</f>
        <v/>
      </c>
      <c r="AG9" s="30" t="str">
        <f aca="false">IF(D9="","",IF(OR(NOT(ISNUMBER(S9)),S9&lt;=0),"Missing due date",IF(Mandate!$D$28&lt;&gt;"Defined","Missing mandate",IF(S9&lt;Mandate!$D$17,"Overdue","Scheduled"))))</f>
        <v>Scheduled</v>
      </c>
      <c r="AH9" s="31" t="n">
        <v>1</v>
      </c>
    </row>
    <row r="10" customFormat="false" ht="99.75" hidden="false" customHeight="true" outlineLevel="0" collapsed="false">
      <c r="A10" s="1"/>
      <c r="B10" s="1"/>
      <c r="C10" s="14" t="s">
        <v>195</v>
      </c>
      <c r="D10" s="14" t="s">
        <v>196</v>
      </c>
      <c r="E10" s="26" t="n">
        <v>4</v>
      </c>
      <c r="F10" s="27" t="s">
        <v>197</v>
      </c>
      <c r="G10" s="15" t="n">
        <v>15</v>
      </c>
      <c r="H10" s="15" t="n">
        <v>8</v>
      </c>
      <c r="I10" s="14" t="s">
        <v>174</v>
      </c>
      <c r="J10" s="14" t="s">
        <v>175</v>
      </c>
      <c r="K10" s="14"/>
      <c r="L10" s="14"/>
      <c r="M10" s="14"/>
      <c r="N10" s="14" t="s">
        <v>95</v>
      </c>
      <c r="O10" s="14" t="s">
        <v>198</v>
      </c>
      <c r="P10" s="14" t="s">
        <v>199</v>
      </c>
      <c r="Q10" s="14"/>
      <c r="R10" s="14" t="s">
        <v>200</v>
      </c>
      <c r="S10" s="17" t="n">
        <v>46290</v>
      </c>
      <c r="T10" s="14" t="s">
        <v>129</v>
      </c>
      <c r="U10" s="14" t="s">
        <v>201</v>
      </c>
      <c r="V10" s="17" t="n">
        <v>46275</v>
      </c>
      <c r="W10" s="24" t="str">
        <f aca="false">IF(D10="","Unused",IF(OR(C10="",COUNTIFS($C$7:$C$18,C10)&lt;&gt;1),"Invalid target ID",IF(OR(NOT(ISNUMBER(E10)),E10&lt;=0,E10&lt;&gt;INT(E10),COUNTIFS($E$7:$E$18,E10)&lt;&gt;1),"Invalid priority",IF(OR(F10="",AND(I10&lt;&gt;"Open",I10&lt;&gt;"Not now",I10&lt;&gt;"Unknown"),AND(J10&lt;&gt;"Confirmed",J10&lt;&gt;"Missing",J10&lt;&gt;"Unknown"),AND(N10&lt;&gt;"Yes",N10&lt;&gt;"No",N10&lt;&gt;"Unknown"),AND(O10&lt;&gt;"Investigate",O10&lt;&gt;"Price",O10&lt;&gt;"Protect",O10&lt;&gt;"Walk")),"Missing / invalid judgment","Recorded"))))</f>
        <v>Recorded</v>
      </c>
      <c r="X10" s="25" t="str">
        <f aca="false">IF(D10="","Unused",IF(Mandate!$D$28&lt;&gt;"Defined","Missing mandate",IF(OR(NOT(ISNUMBER(AH10)),AH10&lt;&gt;Mandate!$D$27),"Reassess mandate revision",IF(T10&lt;&gt;"Verified",IF(OR(T10="Assumption",T10="Unverified",T10="Conflicting"),T10,"Missing evidence label"),IF(OR(U10="",NOT(ISNUMBER(V10)),V10&lt;=0),"Missing evidence",IF(V10&gt;Mandate!$D$17,"Future evidence date",IF(Mandate!$D$17-V10&gt;Mandate!$D$18,"Stale evidence","Verified")))))))</f>
        <v>Assumption</v>
      </c>
      <c r="Y10" s="28" t="n">
        <f aca="false">IF(D10="","",COUNTIFS(Screen!$C$7:$C$78,C10,Screen!$N$7:$N$78,"Met"))</f>
        <v>0</v>
      </c>
      <c r="Z10" s="28" t="n">
        <f aca="false">IF(D10="","",COUNTIFS(Screen!$C$7:$C$78,C10,Screen!$N$7:$N$78,"Fail"))</f>
        <v>1</v>
      </c>
      <c r="AA10" s="28" t="n">
        <f aca="false">IF(D10="","",MAX(0,Mandate!$D$30-Y10-Z10)+COUNTIFS(Screen!$C$7:$C$78,C10,Screen!$N$7:$N$78,"Invalid record"))</f>
        <v>5</v>
      </c>
      <c r="AB10" s="25" t="str">
        <f aca="false">IF(D10="","Unused",IF(Mandate!$D$28&lt;&gt;"Defined","Missing mandate",IF(OR(COUNT(G10:H10)&lt;&gt;2,MIN(G10:H10)&lt;0),"Missing / invalid capital or time",IF(G10&gt;Mandate!$D$15,"Hold: capital envelope",IF(H10&gt;Mandate!$D$16,"Hold: timing limit","Within limits")))))</f>
        <v>Within limits</v>
      </c>
      <c r="AC10" s="24" t="str">
        <f aca="false">IF(D10="","Unused",IF(J10="Confirmed","Control stated",IF(J10="Unknown","Investigate control",IF(J10&lt;&gt;"Missing","Invalid control",IF(OR(K10="",L10="",M10=""),"Hold: missing control",IF(X10&lt;&gt;"Verified","Investigate consent evidence","Conditional consent review"))))))</f>
        <v>Control stated</v>
      </c>
      <c r="AD10" s="24" t="str">
        <f aca="false">IF(D10="","Unused",IF(OR(N10="Yes",O10="Walk"),IF(P10="","Walk: add pass rationale","Walk"),IF(Z10&gt;0,"Hold: criterion fails",IF(W10&lt;&gt;"Recorded",W10,IF(AB10&lt;&gt;"Within limits",AB10,IF(I10="Not now","Hold: seller not ready",IF(AC10="Hold: missing control",AC10,IF(OR(X10&lt;&gt;"Verified",AA10&gt;0,N10&lt;&gt;"No",I10&lt;&gt;"Open",Q10="",R10="",NOT(ISNUMBER(S10)),S10&lt;=0),"Investigate",IF(AC10="Conditional consent review",AC10,IF(AC10&lt;&gt;"Control stated","Investigate control","Meets screen"))))))))))</f>
        <v>Walk</v>
      </c>
      <c r="AE10" s="29" t="n">
        <f aca="false">IF(OR(D10="",W10="Invalid target ID",W10="Invalid priority"),"",1+COUNTIFS($E$7:$E$18,"&lt;"&amp;E10,$W$7:$W$18,"Recorded")+COUNTIFS($E$7:$E$18,"&lt;"&amp;E10,$W$7:$W$18,"Missing / invalid judgment"))</f>
        <v>4</v>
      </c>
      <c r="AF10" s="29" t="str">
        <f aca="false">IF(AD10&lt;&gt;"Meets screen","",1+COUNTIFS($AD$7:$AD$18,"Meets screen",$E$7:$E$18,"&lt;"&amp;E10))</f>
        <v/>
      </c>
      <c r="AG10" s="30" t="str">
        <f aca="false">IF(D10="","",IF(OR(NOT(ISNUMBER(S10)),S10&lt;=0),"Missing due date",IF(Mandate!$D$28&lt;&gt;"Defined","Missing mandate",IF(S10&lt;Mandate!$D$17,"Overdue","Scheduled"))))</f>
        <v>Scheduled</v>
      </c>
      <c r="AH10" s="31" t="n">
        <v>1</v>
      </c>
    </row>
    <row r="11" customFormat="false" ht="99.75" hidden="false" customHeight="true" outlineLevel="0" collapsed="false">
      <c r="A11" s="1"/>
      <c r="B11" s="1"/>
      <c r="C11" s="14" t="s">
        <v>202</v>
      </c>
      <c r="D11" s="14"/>
      <c r="E11" s="26"/>
      <c r="F11" s="27"/>
      <c r="G11" s="15"/>
      <c r="H11" s="15"/>
      <c r="I11" s="14"/>
      <c r="J11" s="14"/>
      <c r="K11" s="14"/>
      <c r="L11" s="14"/>
      <c r="M11" s="14"/>
      <c r="N11" s="14"/>
      <c r="O11" s="14"/>
      <c r="P11" s="14"/>
      <c r="Q11" s="14"/>
      <c r="R11" s="14"/>
      <c r="S11" s="17"/>
      <c r="T11" s="14"/>
      <c r="U11" s="14"/>
      <c r="V11" s="17"/>
      <c r="W11" s="24" t="str">
        <f aca="false">IF(D11="","Unused",IF(OR(C11="",COUNTIFS($C$7:$C$18,C11)&lt;&gt;1),"Invalid target ID",IF(OR(NOT(ISNUMBER(E11)),E11&lt;=0,E11&lt;&gt;INT(E11),COUNTIFS($E$7:$E$18,E11)&lt;&gt;1),"Invalid priority",IF(OR(F11="",AND(I11&lt;&gt;"Open",I11&lt;&gt;"Not now",I11&lt;&gt;"Unknown"),AND(J11&lt;&gt;"Confirmed",J11&lt;&gt;"Missing",J11&lt;&gt;"Unknown"),AND(N11&lt;&gt;"Yes",N11&lt;&gt;"No",N11&lt;&gt;"Unknown"),AND(O11&lt;&gt;"Investigate",O11&lt;&gt;"Price",O11&lt;&gt;"Protect",O11&lt;&gt;"Walk")),"Missing / invalid judgment","Recorded"))))</f>
        <v>Unused</v>
      </c>
      <c r="X11" s="25" t="str">
        <f aca="false">IF(D11="","Unused",IF(Mandate!$D$28&lt;&gt;"Defined","Missing mandate",IF(OR(NOT(ISNUMBER(AH11)),AH11&lt;&gt;Mandate!$D$27),"Reassess mandate revision",IF(T11&lt;&gt;"Verified",IF(OR(T11="Assumption",T11="Unverified",T11="Conflicting"),T11,"Missing evidence label"),IF(OR(U11="",NOT(ISNUMBER(V11)),V11&lt;=0),"Missing evidence",IF(V11&gt;Mandate!$D$17,"Future evidence date",IF(Mandate!$D$17-V11&gt;Mandate!$D$18,"Stale evidence","Verified")))))))</f>
        <v>Unused</v>
      </c>
      <c r="Y11" s="28" t="str">
        <f aca="false">IF(D11="","",COUNTIFS(Screen!$C$7:$C$78,C11,Screen!$N$7:$N$78,"Met"))</f>
        <v/>
      </c>
      <c r="Z11" s="28" t="str">
        <f aca="false">IF(D11="","",COUNTIFS(Screen!$C$7:$C$78,C11,Screen!$N$7:$N$78,"Fail"))</f>
        <v/>
      </c>
      <c r="AA11" s="28" t="str">
        <f aca="false">IF(D11="","",MAX(0,Mandate!$D$30-Y11-Z11)+COUNTIFS(Screen!$C$7:$C$78,C11,Screen!$N$7:$N$78,"Invalid record"))</f>
        <v/>
      </c>
      <c r="AB11" s="25" t="str">
        <f aca="false">IF(D11="","Unused",IF(Mandate!$D$28&lt;&gt;"Defined","Missing mandate",IF(OR(COUNT(G11:H11)&lt;&gt;2,MIN(G11:H11)&lt;0),"Missing / invalid capital or time",IF(G11&gt;Mandate!$D$15,"Hold: capital envelope",IF(H11&gt;Mandate!$D$16,"Hold: timing limit","Within limits")))))</f>
        <v>Unused</v>
      </c>
      <c r="AC11" s="24" t="str">
        <f aca="false">IF(D11="","Unused",IF(J11="Confirmed","Control stated",IF(J11="Unknown","Investigate control",IF(J11&lt;&gt;"Missing","Invalid control",IF(OR(K11="",L11="",M11=""),"Hold: missing control",IF(X11&lt;&gt;"Verified","Investigate consent evidence","Conditional consent review"))))))</f>
        <v>Unused</v>
      </c>
      <c r="AD11" s="24" t="str">
        <f aca="false">IF(D11="","Unused",IF(OR(N11="Yes",O11="Walk"),IF(P11="","Walk: add pass rationale","Walk"),IF(Z11&gt;0,"Hold: criterion fails",IF(W11&lt;&gt;"Recorded",W11,IF(AB11&lt;&gt;"Within limits",AB11,IF(I11="Not now","Hold: seller not ready",IF(AC11="Hold: missing control",AC11,IF(OR(X11&lt;&gt;"Verified",AA11&gt;0,N11&lt;&gt;"No",I11&lt;&gt;"Open",Q11="",R11="",NOT(ISNUMBER(S11)),S11&lt;=0),"Investigate",IF(AC11="Conditional consent review",AC11,IF(AC11&lt;&gt;"Control stated","Investigate control","Meets screen"))))))))))</f>
        <v>Unused</v>
      </c>
      <c r="AE11" s="29" t="str">
        <f aca="false">IF(OR(D11="",W11="Invalid target ID",W11="Invalid priority"),"",1+COUNTIFS($E$7:$E$18,"&lt;"&amp;E11,$W$7:$W$18,"Recorded")+COUNTIFS($E$7:$E$18,"&lt;"&amp;E11,$W$7:$W$18,"Missing / invalid judgment"))</f>
        <v/>
      </c>
      <c r="AF11" s="29" t="str">
        <f aca="false">IF(AD11&lt;&gt;"Meets screen","",1+COUNTIFS($AD$7:$AD$18,"Meets screen",$E$7:$E$18,"&lt;"&amp;E11))</f>
        <v/>
      </c>
      <c r="AG11" s="30" t="str">
        <f aca="false">IF(D11="","",IF(OR(NOT(ISNUMBER(S11)),S11&lt;=0),"Missing due date",IF(Mandate!$D$28&lt;&gt;"Defined","Missing mandate",IF(S11&lt;Mandate!$D$17,"Overdue","Scheduled"))))</f>
        <v/>
      </c>
      <c r="AH11" s="31" t="n">
        <v>1</v>
      </c>
    </row>
    <row r="12" customFormat="false" ht="99.75" hidden="false" customHeight="true" outlineLevel="0" collapsed="false">
      <c r="A12" s="1"/>
      <c r="B12" s="1"/>
      <c r="C12" s="14" t="s">
        <v>203</v>
      </c>
      <c r="D12" s="14"/>
      <c r="E12" s="26"/>
      <c r="F12" s="27"/>
      <c r="G12" s="15"/>
      <c r="H12" s="15"/>
      <c r="I12" s="14"/>
      <c r="J12" s="14"/>
      <c r="K12" s="14"/>
      <c r="L12" s="14"/>
      <c r="M12" s="14"/>
      <c r="N12" s="14"/>
      <c r="O12" s="14"/>
      <c r="P12" s="14"/>
      <c r="Q12" s="14"/>
      <c r="R12" s="14"/>
      <c r="S12" s="17"/>
      <c r="T12" s="14"/>
      <c r="U12" s="14"/>
      <c r="V12" s="17"/>
      <c r="W12" s="24" t="str">
        <f aca="false">IF(D12="","Unused",IF(OR(C12="",COUNTIFS($C$7:$C$18,C12)&lt;&gt;1),"Invalid target ID",IF(OR(NOT(ISNUMBER(E12)),E12&lt;=0,E12&lt;&gt;INT(E12),COUNTIFS($E$7:$E$18,E12)&lt;&gt;1),"Invalid priority",IF(OR(F12="",AND(I12&lt;&gt;"Open",I12&lt;&gt;"Not now",I12&lt;&gt;"Unknown"),AND(J12&lt;&gt;"Confirmed",J12&lt;&gt;"Missing",J12&lt;&gt;"Unknown"),AND(N12&lt;&gt;"Yes",N12&lt;&gt;"No",N12&lt;&gt;"Unknown"),AND(O12&lt;&gt;"Investigate",O12&lt;&gt;"Price",O12&lt;&gt;"Protect",O12&lt;&gt;"Walk")),"Missing / invalid judgment","Recorded"))))</f>
        <v>Unused</v>
      </c>
      <c r="X12" s="25" t="str">
        <f aca="false">IF(D12="","Unused",IF(Mandate!$D$28&lt;&gt;"Defined","Missing mandate",IF(OR(NOT(ISNUMBER(AH12)),AH12&lt;&gt;Mandate!$D$27),"Reassess mandate revision",IF(T12&lt;&gt;"Verified",IF(OR(T12="Assumption",T12="Unverified",T12="Conflicting"),T12,"Missing evidence label"),IF(OR(U12="",NOT(ISNUMBER(V12)),V12&lt;=0),"Missing evidence",IF(V12&gt;Mandate!$D$17,"Future evidence date",IF(Mandate!$D$17-V12&gt;Mandate!$D$18,"Stale evidence","Verified")))))))</f>
        <v>Unused</v>
      </c>
      <c r="Y12" s="28" t="str">
        <f aca="false">IF(D12="","",COUNTIFS(Screen!$C$7:$C$78,C12,Screen!$N$7:$N$78,"Met"))</f>
        <v/>
      </c>
      <c r="Z12" s="28" t="str">
        <f aca="false">IF(D12="","",COUNTIFS(Screen!$C$7:$C$78,C12,Screen!$N$7:$N$78,"Fail"))</f>
        <v/>
      </c>
      <c r="AA12" s="28" t="str">
        <f aca="false">IF(D12="","",MAX(0,Mandate!$D$30-Y12-Z12)+COUNTIFS(Screen!$C$7:$C$78,C12,Screen!$N$7:$N$78,"Invalid record"))</f>
        <v/>
      </c>
      <c r="AB12" s="25" t="str">
        <f aca="false">IF(D12="","Unused",IF(Mandate!$D$28&lt;&gt;"Defined","Missing mandate",IF(OR(COUNT(G12:H12)&lt;&gt;2,MIN(G12:H12)&lt;0),"Missing / invalid capital or time",IF(G12&gt;Mandate!$D$15,"Hold: capital envelope",IF(H12&gt;Mandate!$D$16,"Hold: timing limit","Within limits")))))</f>
        <v>Unused</v>
      </c>
      <c r="AC12" s="24" t="str">
        <f aca="false">IF(D12="","Unused",IF(J12="Confirmed","Control stated",IF(J12="Unknown","Investigate control",IF(J12&lt;&gt;"Missing","Invalid control",IF(OR(K12="",L12="",M12=""),"Hold: missing control",IF(X12&lt;&gt;"Verified","Investigate consent evidence","Conditional consent review"))))))</f>
        <v>Unused</v>
      </c>
      <c r="AD12" s="24" t="str">
        <f aca="false">IF(D12="","Unused",IF(OR(N12="Yes",O12="Walk"),IF(P12="","Walk: add pass rationale","Walk"),IF(Z12&gt;0,"Hold: criterion fails",IF(W12&lt;&gt;"Recorded",W12,IF(AB12&lt;&gt;"Within limits",AB12,IF(I12="Not now","Hold: seller not ready",IF(AC12="Hold: missing control",AC12,IF(OR(X12&lt;&gt;"Verified",AA12&gt;0,N12&lt;&gt;"No",I12&lt;&gt;"Open",Q12="",R12="",NOT(ISNUMBER(S12)),S12&lt;=0),"Investigate",IF(AC12="Conditional consent review",AC12,IF(AC12&lt;&gt;"Control stated","Investigate control","Meets screen"))))))))))</f>
        <v>Unused</v>
      </c>
      <c r="AE12" s="29" t="str">
        <f aca="false">IF(OR(D12="",W12="Invalid target ID",W12="Invalid priority"),"",1+COUNTIFS($E$7:$E$18,"&lt;"&amp;E12,$W$7:$W$18,"Recorded")+COUNTIFS($E$7:$E$18,"&lt;"&amp;E12,$W$7:$W$18,"Missing / invalid judgment"))</f>
        <v/>
      </c>
      <c r="AF12" s="29" t="str">
        <f aca="false">IF(AD12&lt;&gt;"Meets screen","",1+COUNTIFS($AD$7:$AD$18,"Meets screen",$E$7:$E$18,"&lt;"&amp;E12))</f>
        <v/>
      </c>
      <c r="AG12" s="30" t="str">
        <f aca="false">IF(D12="","",IF(OR(NOT(ISNUMBER(S12)),S12&lt;=0),"Missing due date",IF(Mandate!$D$28&lt;&gt;"Defined","Missing mandate",IF(S12&lt;Mandate!$D$17,"Overdue","Scheduled"))))</f>
        <v/>
      </c>
      <c r="AH12" s="31" t="n">
        <v>1</v>
      </c>
    </row>
    <row r="13" customFormat="false" ht="99.75" hidden="false" customHeight="true" outlineLevel="0" collapsed="false">
      <c r="A13" s="1"/>
      <c r="B13" s="1"/>
      <c r="C13" s="14" t="s">
        <v>204</v>
      </c>
      <c r="D13" s="14"/>
      <c r="E13" s="26"/>
      <c r="F13" s="27"/>
      <c r="G13" s="15"/>
      <c r="H13" s="15"/>
      <c r="I13" s="14"/>
      <c r="J13" s="14"/>
      <c r="K13" s="14"/>
      <c r="L13" s="14"/>
      <c r="M13" s="14"/>
      <c r="N13" s="14"/>
      <c r="O13" s="14"/>
      <c r="P13" s="14"/>
      <c r="Q13" s="14"/>
      <c r="R13" s="14"/>
      <c r="S13" s="17"/>
      <c r="T13" s="14"/>
      <c r="U13" s="14"/>
      <c r="V13" s="17"/>
      <c r="W13" s="24" t="str">
        <f aca="false">IF(D13="","Unused",IF(OR(C13="",COUNTIFS($C$7:$C$18,C13)&lt;&gt;1),"Invalid target ID",IF(OR(NOT(ISNUMBER(E13)),E13&lt;=0,E13&lt;&gt;INT(E13),COUNTIFS($E$7:$E$18,E13)&lt;&gt;1),"Invalid priority",IF(OR(F13="",AND(I13&lt;&gt;"Open",I13&lt;&gt;"Not now",I13&lt;&gt;"Unknown"),AND(J13&lt;&gt;"Confirmed",J13&lt;&gt;"Missing",J13&lt;&gt;"Unknown"),AND(N13&lt;&gt;"Yes",N13&lt;&gt;"No",N13&lt;&gt;"Unknown"),AND(O13&lt;&gt;"Investigate",O13&lt;&gt;"Price",O13&lt;&gt;"Protect",O13&lt;&gt;"Walk")),"Missing / invalid judgment","Recorded"))))</f>
        <v>Unused</v>
      </c>
      <c r="X13" s="25" t="str">
        <f aca="false">IF(D13="","Unused",IF(Mandate!$D$28&lt;&gt;"Defined","Missing mandate",IF(OR(NOT(ISNUMBER(AH13)),AH13&lt;&gt;Mandate!$D$27),"Reassess mandate revision",IF(T13&lt;&gt;"Verified",IF(OR(T13="Assumption",T13="Unverified",T13="Conflicting"),T13,"Missing evidence label"),IF(OR(U13="",NOT(ISNUMBER(V13)),V13&lt;=0),"Missing evidence",IF(V13&gt;Mandate!$D$17,"Future evidence date",IF(Mandate!$D$17-V13&gt;Mandate!$D$18,"Stale evidence","Verified")))))))</f>
        <v>Unused</v>
      </c>
      <c r="Y13" s="28" t="str">
        <f aca="false">IF(D13="","",COUNTIFS(Screen!$C$7:$C$78,C13,Screen!$N$7:$N$78,"Met"))</f>
        <v/>
      </c>
      <c r="Z13" s="28" t="str">
        <f aca="false">IF(D13="","",COUNTIFS(Screen!$C$7:$C$78,C13,Screen!$N$7:$N$78,"Fail"))</f>
        <v/>
      </c>
      <c r="AA13" s="28" t="str">
        <f aca="false">IF(D13="","",MAX(0,Mandate!$D$30-Y13-Z13)+COUNTIFS(Screen!$C$7:$C$78,C13,Screen!$N$7:$N$78,"Invalid record"))</f>
        <v/>
      </c>
      <c r="AB13" s="25" t="str">
        <f aca="false">IF(D13="","Unused",IF(Mandate!$D$28&lt;&gt;"Defined","Missing mandate",IF(OR(COUNT(G13:H13)&lt;&gt;2,MIN(G13:H13)&lt;0),"Missing / invalid capital or time",IF(G13&gt;Mandate!$D$15,"Hold: capital envelope",IF(H13&gt;Mandate!$D$16,"Hold: timing limit","Within limits")))))</f>
        <v>Unused</v>
      </c>
      <c r="AC13" s="24" t="str">
        <f aca="false">IF(D13="","Unused",IF(J13="Confirmed","Control stated",IF(J13="Unknown","Investigate control",IF(J13&lt;&gt;"Missing","Invalid control",IF(OR(K13="",L13="",M13=""),"Hold: missing control",IF(X13&lt;&gt;"Verified","Investigate consent evidence","Conditional consent review"))))))</f>
        <v>Unused</v>
      </c>
      <c r="AD13" s="24" t="str">
        <f aca="false">IF(D13="","Unused",IF(OR(N13="Yes",O13="Walk"),IF(P13="","Walk: add pass rationale","Walk"),IF(Z13&gt;0,"Hold: criterion fails",IF(W13&lt;&gt;"Recorded",W13,IF(AB13&lt;&gt;"Within limits",AB13,IF(I13="Not now","Hold: seller not ready",IF(AC13="Hold: missing control",AC13,IF(OR(X13&lt;&gt;"Verified",AA13&gt;0,N13&lt;&gt;"No",I13&lt;&gt;"Open",Q13="",R13="",NOT(ISNUMBER(S13)),S13&lt;=0),"Investigate",IF(AC13="Conditional consent review",AC13,IF(AC13&lt;&gt;"Control stated","Investigate control","Meets screen"))))))))))</f>
        <v>Unused</v>
      </c>
      <c r="AE13" s="29" t="str">
        <f aca="false">IF(OR(D13="",W13="Invalid target ID",W13="Invalid priority"),"",1+COUNTIFS($E$7:$E$18,"&lt;"&amp;E13,$W$7:$W$18,"Recorded")+COUNTIFS($E$7:$E$18,"&lt;"&amp;E13,$W$7:$W$18,"Missing / invalid judgment"))</f>
        <v/>
      </c>
      <c r="AF13" s="29" t="str">
        <f aca="false">IF(AD13&lt;&gt;"Meets screen","",1+COUNTIFS($AD$7:$AD$18,"Meets screen",$E$7:$E$18,"&lt;"&amp;E13))</f>
        <v/>
      </c>
      <c r="AG13" s="30" t="str">
        <f aca="false">IF(D13="","",IF(OR(NOT(ISNUMBER(S13)),S13&lt;=0),"Missing due date",IF(Mandate!$D$28&lt;&gt;"Defined","Missing mandate",IF(S13&lt;Mandate!$D$17,"Overdue","Scheduled"))))</f>
        <v/>
      </c>
      <c r="AH13" s="31" t="n">
        <v>1</v>
      </c>
    </row>
    <row r="14" customFormat="false" ht="99.75" hidden="false" customHeight="true" outlineLevel="0" collapsed="false">
      <c r="A14" s="1"/>
      <c r="B14" s="1"/>
      <c r="C14" s="14" t="s">
        <v>205</v>
      </c>
      <c r="D14" s="14"/>
      <c r="E14" s="26"/>
      <c r="F14" s="27"/>
      <c r="G14" s="15"/>
      <c r="H14" s="15"/>
      <c r="I14" s="14"/>
      <c r="J14" s="14"/>
      <c r="K14" s="14"/>
      <c r="L14" s="14"/>
      <c r="M14" s="14"/>
      <c r="N14" s="14"/>
      <c r="O14" s="14"/>
      <c r="P14" s="14"/>
      <c r="Q14" s="14"/>
      <c r="R14" s="14"/>
      <c r="S14" s="17"/>
      <c r="T14" s="14"/>
      <c r="U14" s="14"/>
      <c r="V14" s="17"/>
      <c r="W14" s="24" t="str">
        <f aca="false">IF(D14="","Unused",IF(OR(C14="",COUNTIFS($C$7:$C$18,C14)&lt;&gt;1),"Invalid target ID",IF(OR(NOT(ISNUMBER(E14)),E14&lt;=0,E14&lt;&gt;INT(E14),COUNTIFS($E$7:$E$18,E14)&lt;&gt;1),"Invalid priority",IF(OR(F14="",AND(I14&lt;&gt;"Open",I14&lt;&gt;"Not now",I14&lt;&gt;"Unknown"),AND(J14&lt;&gt;"Confirmed",J14&lt;&gt;"Missing",J14&lt;&gt;"Unknown"),AND(N14&lt;&gt;"Yes",N14&lt;&gt;"No",N14&lt;&gt;"Unknown"),AND(O14&lt;&gt;"Investigate",O14&lt;&gt;"Price",O14&lt;&gt;"Protect",O14&lt;&gt;"Walk")),"Missing / invalid judgment","Recorded"))))</f>
        <v>Unused</v>
      </c>
      <c r="X14" s="25" t="str">
        <f aca="false">IF(D14="","Unused",IF(Mandate!$D$28&lt;&gt;"Defined","Missing mandate",IF(OR(NOT(ISNUMBER(AH14)),AH14&lt;&gt;Mandate!$D$27),"Reassess mandate revision",IF(T14&lt;&gt;"Verified",IF(OR(T14="Assumption",T14="Unverified",T14="Conflicting"),T14,"Missing evidence label"),IF(OR(U14="",NOT(ISNUMBER(V14)),V14&lt;=0),"Missing evidence",IF(V14&gt;Mandate!$D$17,"Future evidence date",IF(Mandate!$D$17-V14&gt;Mandate!$D$18,"Stale evidence","Verified")))))))</f>
        <v>Unused</v>
      </c>
      <c r="Y14" s="28" t="str">
        <f aca="false">IF(D14="","",COUNTIFS(Screen!$C$7:$C$78,C14,Screen!$N$7:$N$78,"Met"))</f>
        <v/>
      </c>
      <c r="Z14" s="28" t="str">
        <f aca="false">IF(D14="","",COUNTIFS(Screen!$C$7:$C$78,C14,Screen!$N$7:$N$78,"Fail"))</f>
        <v/>
      </c>
      <c r="AA14" s="28" t="str">
        <f aca="false">IF(D14="","",MAX(0,Mandate!$D$30-Y14-Z14)+COUNTIFS(Screen!$C$7:$C$78,C14,Screen!$N$7:$N$78,"Invalid record"))</f>
        <v/>
      </c>
      <c r="AB14" s="25" t="str">
        <f aca="false">IF(D14="","Unused",IF(Mandate!$D$28&lt;&gt;"Defined","Missing mandate",IF(OR(COUNT(G14:H14)&lt;&gt;2,MIN(G14:H14)&lt;0),"Missing / invalid capital or time",IF(G14&gt;Mandate!$D$15,"Hold: capital envelope",IF(H14&gt;Mandate!$D$16,"Hold: timing limit","Within limits")))))</f>
        <v>Unused</v>
      </c>
      <c r="AC14" s="24" t="str">
        <f aca="false">IF(D14="","Unused",IF(J14="Confirmed","Control stated",IF(J14="Unknown","Investigate control",IF(J14&lt;&gt;"Missing","Invalid control",IF(OR(K14="",L14="",M14=""),"Hold: missing control",IF(X14&lt;&gt;"Verified","Investigate consent evidence","Conditional consent review"))))))</f>
        <v>Unused</v>
      </c>
      <c r="AD14" s="24" t="str">
        <f aca="false">IF(D14="","Unused",IF(OR(N14="Yes",O14="Walk"),IF(P14="","Walk: add pass rationale","Walk"),IF(Z14&gt;0,"Hold: criterion fails",IF(W14&lt;&gt;"Recorded",W14,IF(AB14&lt;&gt;"Within limits",AB14,IF(I14="Not now","Hold: seller not ready",IF(AC14="Hold: missing control",AC14,IF(OR(X14&lt;&gt;"Verified",AA14&gt;0,N14&lt;&gt;"No",I14&lt;&gt;"Open",Q14="",R14="",NOT(ISNUMBER(S14)),S14&lt;=0),"Investigate",IF(AC14="Conditional consent review",AC14,IF(AC14&lt;&gt;"Control stated","Investigate control","Meets screen"))))))))))</f>
        <v>Unused</v>
      </c>
      <c r="AE14" s="29" t="str">
        <f aca="false">IF(OR(D14="",W14="Invalid target ID",W14="Invalid priority"),"",1+COUNTIFS($E$7:$E$18,"&lt;"&amp;E14,$W$7:$W$18,"Recorded")+COUNTIFS($E$7:$E$18,"&lt;"&amp;E14,$W$7:$W$18,"Missing / invalid judgment"))</f>
        <v/>
      </c>
      <c r="AF14" s="29" t="str">
        <f aca="false">IF(AD14&lt;&gt;"Meets screen","",1+COUNTIFS($AD$7:$AD$18,"Meets screen",$E$7:$E$18,"&lt;"&amp;E14))</f>
        <v/>
      </c>
      <c r="AG14" s="30" t="str">
        <f aca="false">IF(D14="","",IF(OR(NOT(ISNUMBER(S14)),S14&lt;=0),"Missing due date",IF(Mandate!$D$28&lt;&gt;"Defined","Missing mandate",IF(S14&lt;Mandate!$D$17,"Overdue","Scheduled"))))</f>
        <v/>
      </c>
      <c r="AH14" s="31" t="n">
        <v>1</v>
      </c>
    </row>
    <row r="15" customFormat="false" ht="99.75" hidden="false" customHeight="true" outlineLevel="0" collapsed="false">
      <c r="A15" s="1"/>
      <c r="B15" s="1"/>
      <c r="C15" s="14" t="s">
        <v>206</v>
      </c>
      <c r="D15" s="14"/>
      <c r="E15" s="26"/>
      <c r="F15" s="27"/>
      <c r="G15" s="15"/>
      <c r="H15" s="15"/>
      <c r="I15" s="14"/>
      <c r="J15" s="14"/>
      <c r="K15" s="14"/>
      <c r="L15" s="14"/>
      <c r="M15" s="14"/>
      <c r="N15" s="14"/>
      <c r="O15" s="14"/>
      <c r="P15" s="14"/>
      <c r="Q15" s="14"/>
      <c r="R15" s="14"/>
      <c r="S15" s="17"/>
      <c r="T15" s="14"/>
      <c r="U15" s="14"/>
      <c r="V15" s="17"/>
      <c r="W15" s="24" t="str">
        <f aca="false">IF(D15="","Unused",IF(OR(C15="",COUNTIFS($C$7:$C$18,C15)&lt;&gt;1),"Invalid target ID",IF(OR(NOT(ISNUMBER(E15)),E15&lt;=0,E15&lt;&gt;INT(E15),COUNTIFS($E$7:$E$18,E15)&lt;&gt;1),"Invalid priority",IF(OR(F15="",AND(I15&lt;&gt;"Open",I15&lt;&gt;"Not now",I15&lt;&gt;"Unknown"),AND(J15&lt;&gt;"Confirmed",J15&lt;&gt;"Missing",J15&lt;&gt;"Unknown"),AND(N15&lt;&gt;"Yes",N15&lt;&gt;"No",N15&lt;&gt;"Unknown"),AND(O15&lt;&gt;"Investigate",O15&lt;&gt;"Price",O15&lt;&gt;"Protect",O15&lt;&gt;"Walk")),"Missing / invalid judgment","Recorded"))))</f>
        <v>Unused</v>
      </c>
      <c r="X15" s="25" t="str">
        <f aca="false">IF(D15="","Unused",IF(Mandate!$D$28&lt;&gt;"Defined","Missing mandate",IF(OR(NOT(ISNUMBER(AH15)),AH15&lt;&gt;Mandate!$D$27),"Reassess mandate revision",IF(T15&lt;&gt;"Verified",IF(OR(T15="Assumption",T15="Unverified",T15="Conflicting"),T15,"Missing evidence label"),IF(OR(U15="",NOT(ISNUMBER(V15)),V15&lt;=0),"Missing evidence",IF(V15&gt;Mandate!$D$17,"Future evidence date",IF(Mandate!$D$17-V15&gt;Mandate!$D$18,"Stale evidence","Verified")))))))</f>
        <v>Unused</v>
      </c>
      <c r="Y15" s="28" t="str">
        <f aca="false">IF(D15="","",COUNTIFS(Screen!$C$7:$C$78,C15,Screen!$N$7:$N$78,"Met"))</f>
        <v/>
      </c>
      <c r="Z15" s="28" t="str">
        <f aca="false">IF(D15="","",COUNTIFS(Screen!$C$7:$C$78,C15,Screen!$N$7:$N$78,"Fail"))</f>
        <v/>
      </c>
      <c r="AA15" s="28" t="str">
        <f aca="false">IF(D15="","",MAX(0,Mandate!$D$30-Y15-Z15)+COUNTIFS(Screen!$C$7:$C$78,C15,Screen!$N$7:$N$78,"Invalid record"))</f>
        <v/>
      </c>
      <c r="AB15" s="25" t="str">
        <f aca="false">IF(D15="","Unused",IF(Mandate!$D$28&lt;&gt;"Defined","Missing mandate",IF(OR(COUNT(G15:H15)&lt;&gt;2,MIN(G15:H15)&lt;0),"Missing / invalid capital or time",IF(G15&gt;Mandate!$D$15,"Hold: capital envelope",IF(H15&gt;Mandate!$D$16,"Hold: timing limit","Within limits")))))</f>
        <v>Unused</v>
      </c>
      <c r="AC15" s="24" t="str">
        <f aca="false">IF(D15="","Unused",IF(J15="Confirmed","Control stated",IF(J15="Unknown","Investigate control",IF(J15&lt;&gt;"Missing","Invalid control",IF(OR(K15="",L15="",M15=""),"Hold: missing control",IF(X15&lt;&gt;"Verified","Investigate consent evidence","Conditional consent review"))))))</f>
        <v>Unused</v>
      </c>
      <c r="AD15" s="24" t="str">
        <f aca="false">IF(D15="","Unused",IF(OR(N15="Yes",O15="Walk"),IF(P15="","Walk: add pass rationale","Walk"),IF(Z15&gt;0,"Hold: criterion fails",IF(W15&lt;&gt;"Recorded",W15,IF(AB15&lt;&gt;"Within limits",AB15,IF(I15="Not now","Hold: seller not ready",IF(AC15="Hold: missing control",AC15,IF(OR(X15&lt;&gt;"Verified",AA15&gt;0,N15&lt;&gt;"No",I15&lt;&gt;"Open",Q15="",R15="",NOT(ISNUMBER(S15)),S15&lt;=0),"Investigate",IF(AC15="Conditional consent review",AC15,IF(AC15&lt;&gt;"Control stated","Investigate control","Meets screen"))))))))))</f>
        <v>Unused</v>
      </c>
      <c r="AE15" s="29" t="str">
        <f aca="false">IF(OR(D15="",W15="Invalid target ID",W15="Invalid priority"),"",1+COUNTIFS($E$7:$E$18,"&lt;"&amp;E15,$W$7:$W$18,"Recorded")+COUNTIFS($E$7:$E$18,"&lt;"&amp;E15,$W$7:$W$18,"Missing / invalid judgment"))</f>
        <v/>
      </c>
      <c r="AF15" s="29" t="str">
        <f aca="false">IF(AD15&lt;&gt;"Meets screen","",1+COUNTIFS($AD$7:$AD$18,"Meets screen",$E$7:$E$18,"&lt;"&amp;E15))</f>
        <v/>
      </c>
      <c r="AG15" s="30" t="str">
        <f aca="false">IF(D15="","",IF(OR(NOT(ISNUMBER(S15)),S15&lt;=0),"Missing due date",IF(Mandate!$D$28&lt;&gt;"Defined","Missing mandate",IF(S15&lt;Mandate!$D$17,"Overdue","Scheduled"))))</f>
        <v/>
      </c>
      <c r="AH15" s="31" t="n">
        <v>1</v>
      </c>
    </row>
    <row r="16" customFormat="false" ht="99.75" hidden="false" customHeight="true" outlineLevel="0" collapsed="false">
      <c r="A16" s="1"/>
      <c r="B16" s="1"/>
      <c r="C16" s="14" t="s">
        <v>207</v>
      </c>
      <c r="D16" s="14"/>
      <c r="E16" s="26"/>
      <c r="F16" s="27"/>
      <c r="G16" s="15"/>
      <c r="H16" s="15"/>
      <c r="I16" s="14"/>
      <c r="J16" s="14"/>
      <c r="K16" s="14"/>
      <c r="L16" s="14"/>
      <c r="M16" s="14"/>
      <c r="N16" s="14"/>
      <c r="O16" s="14"/>
      <c r="P16" s="14"/>
      <c r="Q16" s="14"/>
      <c r="R16" s="14"/>
      <c r="S16" s="17"/>
      <c r="T16" s="14"/>
      <c r="U16" s="14"/>
      <c r="V16" s="17"/>
      <c r="W16" s="24" t="str">
        <f aca="false">IF(D16="","Unused",IF(OR(C16="",COUNTIFS($C$7:$C$18,C16)&lt;&gt;1),"Invalid target ID",IF(OR(NOT(ISNUMBER(E16)),E16&lt;=0,E16&lt;&gt;INT(E16),COUNTIFS($E$7:$E$18,E16)&lt;&gt;1),"Invalid priority",IF(OR(F16="",AND(I16&lt;&gt;"Open",I16&lt;&gt;"Not now",I16&lt;&gt;"Unknown"),AND(J16&lt;&gt;"Confirmed",J16&lt;&gt;"Missing",J16&lt;&gt;"Unknown"),AND(N16&lt;&gt;"Yes",N16&lt;&gt;"No",N16&lt;&gt;"Unknown"),AND(O16&lt;&gt;"Investigate",O16&lt;&gt;"Price",O16&lt;&gt;"Protect",O16&lt;&gt;"Walk")),"Missing / invalid judgment","Recorded"))))</f>
        <v>Unused</v>
      </c>
      <c r="X16" s="25" t="str">
        <f aca="false">IF(D16="","Unused",IF(Mandate!$D$28&lt;&gt;"Defined","Missing mandate",IF(OR(NOT(ISNUMBER(AH16)),AH16&lt;&gt;Mandate!$D$27),"Reassess mandate revision",IF(T16&lt;&gt;"Verified",IF(OR(T16="Assumption",T16="Unverified",T16="Conflicting"),T16,"Missing evidence label"),IF(OR(U16="",NOT(ISNUMBER(V16)),V16&lt;=0),"Missing evidence",IF(V16&gt;Mandate!$D$17,"Future evidence date",IF(Mandate!$D$17-V16&gt;Mandate!$D$18,"Stale evidence","Verified")))))))</f>
        <v>Unused</v>
      </c>
      <c r="Y16" s="28" t="str">
        <f aca="false">IF(D16="","",COUNTIFS(Screen!$C$7:$C$78,C16,Screen!$N$7:$N$78,"Met"))</f>
        <v/>
      </c>
      <c r="Z16" s="28" t="str">
        <f aca="false">IF(D16="","",COUNTIFS(Screen!$C$7:$C$78,C16,Screen!$N$7:$N$78,"Fail"))</f>
        <v/>
      </c>
      <c r="AA16" s="28" t="str">
        <f aca="false">IF(D16="","",MAX(0,Mandate!$D$30-Y16-Z16)+COUNTIFS(Screen!$C$7:$C$78,C16,Screen!$N$7:$N$78,"Invalid record"))</f>
        <v/>
      </c>
      <c r="AB16" s="25" t="str">
        <f aca="false">IF(D16="","Unused",IF(Mandate!$D$28&lt;&gt;"Defined","Missing mandate",IF(OR(COUNT(G16:H16)&lt;&gt;2,MIN(G16:H16)&lt;0),"Missing / invalid capital or time",IF(G16&gt;Mandate!$D$15,"Hold: capital envelope",IF(H16&gt;Mandate!$D$16,"Hold: timing limit","Within limits")))))</f>
        <v>Unused</v>
      </c>
      <c r="AC16" s="24" t="str">
        <f aca="false">IF(D16="","Unused",IF(J16="Confirmed","Control stated",IF(J16="Unknown","Investigate control",IF(J16&lt;&gt;"Missing","Invalid control",IF(OR(K16="",L16="",M16=""),"Hold: missing control",IF(X16&lt;&gt;"Verified","Investigate consent evidence","Conditional consent review"))))))</f>
        <v>Unused</v>
      </c>
      <c r="AD16" s="24" t="str">
        <f aca="false">IF(D16="","Unused",IF(OR(N16="Yes",O16="Walk"),IF(P16="","Walk: add pass rationale","Walk"),IF(Z16&gt;0,"Hold: criterion fails",IF(W16&lt;&gt;"Recorded",W16,IF(AB16&lt;&gt;"Within limits",AB16,IF(I16="Not now","Hold: seller not ready",IF(AC16="Hold: missing control",AC16,IF(OR(X16&lt;&gt;"Verified",AA16&gt;0,N16&lt;&gt;"No",I16&lt;&gt;"Open",Q16="",R16="",NOT(ISNUMBER(S16)),S16&lt;=0),"Investigate",IF(AC16="Conditional consent review",AC16,IF(AC16&lt;&gt;"Control stated","Investigate control","Meets screen"))))))))))</f>
        <v>Unused</v>
      </c>
      <c r="AE16" s="29" t="str">
        <f aca="false">IF(OR(D16="",W16="Invalid target ID",W16="Invalid priority"),"",1+COUNTIFS($E$7:$E$18,"&lt;"&amp;E16,$W$7:$W$18,"Recorded")+COUNTIFS($E$7:$E$18,"&lt;"&amp;E16,$W$7:$W$18,"Missing / invalid judgment"))</f>
        <v/>
      </c>
      <c r="AF16" s="29" t="str">
        <f aca="false">IF(AD16&lt;&gt;"Meets screen","",1+COUNTIFS($AD$7:$AD$18,"Meets screen",$E$7:$E$18,"&lt;"&amp;E16))</f>
        <v/>
      </c>
      <c r="AG16" s="30" t="str">
        <f aca="false">IF(D16="","",IF(OR(NOT(ISNUMBER(S16)),S16&lt;=0),"Missing due date",IF(Mandate!$D$28&lt;&gt;"Defined","Missing mandate",IF(S16&lt;Mandate!$D$17,"Overdue","Scheduled"))))</f>
        <v/>
      </c>
      <c r="AH16" s="31" t="n">
        <v>1</v>
      </c>
    </row>
    <row r="17" customFormat="false" ht="99.75" hidden="false" customHeight="true" outlineLevel="0" collapsed="false">
      <c r="A17" s="1"/>
      <c r="B17" s="1"/>
      <c r="C17" s="14" t="s">
        <v>208</v>
      </c>
      <c r="D17" s="14"/>
      <c r="E17" s="26"/>
      <c r="F17" s="27"/>
      <c r="G17" s="15"/>
      <c r="H17" s="15"/>
      <c r="I17" s="14"/>
      <c r="J17" s="14"/>
      <c r="K17" s="14"/>
      <c r="L17" s="14"/>
      <c r="M17" s="14"/>
      <c r="N17" s="14"/>
      <c r="O17" s="14"/>
      <c r="P17" s="14"/>
      <c r="Q17" s="14"/>
      <c r="R17" s="14"/>
      <c r="S17" s="17"/>
      <c r="T17" s="14"/>
      <c r="U17" s="14"/>
      <c r="V17" s="17"/>
      <c r="W17" s="24" t="str">
        <f aca="false">IF(D17="","Unused",IF(OR(C17="",COUNTIFS($C$7:$C$18,C17)&lt;&gt;1),"Invalid target ID",IF(OR(NOT(ISNUMBER(E17)),E17&lt;=0,E17&lt;&gt;INT(E17),COUNTIFS($E$7:$E$18,E17)&lt;&gt;1),"Invalid priority",IF(OR(F17="",AND(I17&lt;&gt;"Open",I17&lt;&gt;"Not now",I17&lt;&gt;"Unknown"),AND(J17&lt;&gt;"Confirmed",J17&lt;&gt;"Missing",J17&lt;&gt;"Unknown"),AND(N17&lt;&gt;"Yes",N17&lt;&gt;"No",N17&lt;&gt;"Unknown"),AND(O17&lt;&gt;"Investigate",O17&lt;&gt;"Price",O17&lt;&gt;"Protect",O17&lt;&gt;"Walk")),"Missing / invalid judgment","Recorded"))))</f>
        <v>Unused</v>
      </c>
      <c r="X17" s="25" t="str">
        <f aca="false">IF(D17="","Unused",IF(Mandate!$D$28&lt;&gt;"Defined","Missing mandate",IF(OR(NOT(ISNUMBER(AH17)),AH17&lt;&gt;Mandate!$D$27),"Reassess mandate revision",IF(T17&lt;&gt;"Verified",IF(OR(T17="Assumption",T17="Unverified",T17="Conflicting"),T17,"Missing evidence label"),IF(OR(U17="",NOT(ISNUMBER(V17)),V17&lt;=0),"Missing evidence",IF(V17&gt;Mandate!$D$17,"Future evidence date",IF(Mandate!$D$17-V17&gt;Mandate!$D$18,"Stale evidence","Verified")))))))</f>
        <v>Unused</v>
      </c>
      <c r="Y17" s="28" t="str">
        <f aca="false">IF(D17="","",COUNTIFS(Screen!$C$7:$C$78,C17,Screen!$N$7:$N$78,"Met"))</f>
        <v/>
      </c>
      <c r="Z17" s="28" t="str">
        <f aca="false">IF(D17="","",COUNTIFS(Screen!$C$7:$C$78,C17,Screen!$N$7:$N$78,"Fail"))</f>
        <v/>
      </c>
      <c r="AA17" s="28" t="str">
        <f aca="false">IF(D17="","",MAX(0,Mandate!$D$30-Y17-Z17)+COUNTIFS(Screen!$C$7:$C$78,C17,Screen!$N$7:$N$78,"Invalid record"))</f>
        <v/>
      </c>
      <c r="AB17" s="25" t="str">
        <f aca="false">IF(D17="","Unused",IF(Mandate!$D$28&lt;&gt;"Defined","Missing mandate",IF(OR(COUNT(G17:H17)&lt;&gt;2,MIN(G17:H17)&lt;0),"Missing / invalid capital or time",IF(G17&gt;Mandate!$D$15,"Hold: capital envelope",IF(H17&gt;Mandate!$D$16,"Hold: timing limit","Within limits")))))</f>
        <v>Unused</v>
      </c>
      <c r="AC17" s="24" t="str">
        <f aca="false">IF(D17="","Unused",IF(J17="Confirmed","Control stated",IF(J17="Unknown","Investigate control",IF(J17&lt;&gt;"Missing","Invalid control",IF(OR(K17="",L17="",M17=""),"Hold: missing control",IF(X17&lt;&gt;"Verified","Investigate consent evidence","Conditional consent review"))))))</f>
        <v>Unused</v>
      </c>
      <c r="AD17" s="24" t="str">
        <f aca="false">IF(D17="","Unused",IF(OR(N17="Yes",O17="Walk"),IF(P17="","Walk: add pass rationale","Walk"),IF(Z17&gt;0,"Hold: criterion fails",IF(W17&lt;&gt;"Recorded",W17,IF(AB17&lt;&gt;"Within limits",AB17,IF(I17="Not now","Hold: seller not ready",IF(AC17="Hold: missing control",AC17,IF(OR(X17&lt;&gt;"Verified",AA17&gt;0,N17&lt;&gt;"No",I17&lt;&gt;"Open",Q17="",R17="",NOT(ISNUMBER(S17)),S17&lt;=0),"Investigate",IF(AC17="Conditional consent review",AC17,IF(AC17&lt;&gt;"Control stated","Investigate control","Meets screen"))))))))))</f>
        <v>Unused</v>
      </c>
      <c r="AE17" s="29" t="str">
        <f aca="false">IF(OR(D17="",W17="Invalid target ID",W17="Invalid priority"),"",1+COUNTIFS($E$7:$E$18,"&lt;"&amp;E17,$W$7:$W$18,"Recorded")+COUNTIFS($E$7:$E$18,"&lt;"&amp;E17,$W$7:$W$18,"Missing / invalid judgment"))</f>
        <v/>
      </c>
      <c r="AF17" s="29" t="str">
        <f aca="false">IF(AD17&lt;&gt;"Meets screen","",1+COUNTIFS($AD$7:$AD$18,"Meets screen",$E$7:$E$18,"&lt;"&amp;E17))</f>
        <v/>
      </c>
      <c r="AG17" s="30" t="str">
        <f aca="false">IF(D17="","",IF(OR(NOT(ISNUMBER(S17)),S17&lt;=0),"Missing due date",IF(Mandate!$D$28&lt;&gt;"Defined","Missing mandate",IF(S17&lt;Mandate!$D$17,"Overdue","Scheduled"))))</f>
        <v/>
      </c>
      <c r="AH17" s="31" t="n">
        <v>1</v>
      </c>
    </row>
    <row r="18" customFormat="false" ht="99.75" hidden="false" customHeight="true" outlineLevel="0" collapsed="false">
      <c r="A18" s="1"/>
      <c r="B18" s="1"/>
      <c r="C18" s="14" t="s">
        <v>209</v>
      </c>
      <c r="D18" s="14"/>
      <c r="E18" s="26"/>
      <c r="F18" s="27"/>
      <c r="G18" s="15"/>
      <c r="H18" s="15"/>
      <c r="I18" s="14"/>
      <c r="J18" s="14"/>
      <c r="K18" s="14"/>
      <c r="L18" s="14"/>
      <c r="M18" s="14"/>
      <c r="N18" s="14"/>
      <c r="O18" s="14"/>
      <c r="P18" s="14"/>
      <c r="Q18" s="14"/>
      <c r="R18" s="14"/>
      <c r="S18" s="17"/>
      <c r="T18" s="14"/>
      <c r="U18" s="14"/>
      <c r="V18" s="17"/>
      <c r="W18" s="24" t="str">
        <f aca="false">IF(D18="","Unused",IF(OR(C18="",COUNTIFS($C$7:$C$18,C18)&lt;&gt;1),"Invalid target ID",IF(OR(NOT(ISNUMBER(E18)),E18&lt;=0,E18&lt;&gt;INT(E18),COUNTIFS($E$7:$E$18,E18)&lt;&gt;1),"Invalid priority",IF(OR(F18="",AND(I18&lt;&gt;"Open",I18&lt;&gt;"Not now",I18&lt;&gt;"Unknown"),AND(J18&lt;&gt;"Confirmed",J18&lt;&gt;"Missing",J18&lt;&gt;"Unknown"),AND(N18&lt;&gt;"Yes",N18&lt;&gt;"No",N18&lt;&gt;"Unknown"),AND(O18&lt;&gt;"Investigate",O18&lt;&gt;"Price",O18&lt;&gt;"Protect",O18&lt;&gt;"Walk")),"Missing / invalid judgment","Recorded"))))</f>
        <v>Unused</v>
      </c>
      <c r="X18" s="25" t="str">
        <f aca="false">IF(D18="","Unused",IF(Mandate!$D$28&lt;&gt;"Defined","Missing mandate",IF(OR(NOT(ISNUMBER(AH18)),AH18&lt;&gt;Mandate!$D$27),"Reassess mandate revision",IF(T18&lt;&gt;"Verified",IF(OR(T18="Assumption",T18="Unverified",T18="Conflicting"),T18,"Missing evidence label"),IF(OR(U18="",NOT(ISNUMBER(V18)),V18&lt;=0),"Missing evidence",IF(V18&gt;Mandate!$D$17,"Future evidence date",IF(Mandate!$D$17-V18&gt;Mandate!$D$18,"Stale evidence","Verified")))))))</f>
        <v>Unused</v>
      </c>
      <c r="Y18" s="28" t="str">
        <f aca="false">IF(D18="","",COUNTIFS(Screen!$C$7:$C$78,C18,Screen!$N$7:$N$78,"Met"))</f>
        <v/>
      </c>
      <c r="Z18" s="28" t="str">
        <f aca="false">IF(D18="","",COUNTIFS(Screen!$C$7:$C$78,C18,Screen!$N$7:$N$78,"Fail"))</f>
        <v/>
      </c>
      <c r="AA18" s="28" t="str">
        <f aca="false">IF(D18="","",MAX(0,Mandate!$D$30-Y18-Z18)+COUNTIFS(Screen!$C$7:$C$78,C18,Screen!$N$7:$N$78,"Invalid record"))</f>
        <v/>
      </c>
      <c r="AB18" s="25" t="str">
        <f aca="false">IF(D18="","Unused",IF(Mandate!$D$28&lt;&gt;"Defined","Missing mandate",IF(OR(COUNT(G18:H18)&lt;&gt;2,MIN(G18:H18)&lt;0),"Missing / invalid capital or time",IF(G18&gt;Mandate!$D$15,"Hold: capital envelope",IF(H18&gt;Mandate!$D$16,"Hold: timing limit","Within limits")))))</f>
        <v>Unused</v>
      </c>
      <c r="AC18" s="24" t="str">
        <f aca="false">IF(D18="","Unused",IF(J18="Confirmed","Control stated",IF(J18="Unknown","Investigate control",IF(J18&lt;&gt;"Missing","Invalid control",IF(OR(K18="",L18="",M18=""),"Hold: missing control",IF(X18&lt;&gt;"Verified","Investigate consent evidence","Conditional consent review"))))))</f>
        <v>Unused</v>
      </c>
      <c r="AD18" s="24" t="str">
        <f aca="false">IF(D18="","Unused",IF(OR(N18="Yes",O18="Walk"),IF(P18="","Walk: add pass rationale","Walk"),IF(Z18&gt;0,"Hold: criterion fails",IF(W18&lt;&gt;"Recorded",W18,IF(AB18&lt;&gt;"Within limits",AB18,IF(I18="Not now","Hold: seller not ready",IF(AC18="Hold: missing control",AC18,IF(OR(X18&lt;&gt;"Verified",AA18&gt;0,N18&lt;&gt;"No",I18&lt;&gt;"Open",Q18="",R18="",NOT(ISNUMBER(S18)),S18&lt;=0),"Investigate",IF(AC18="Conditional consent review",AC18,IF(AC18&lt;&gt;"Control stated","Investigate control","Meets screen"))))))))))</f>
        <v>Unused</v>
      </c>
      <c r="AE18" s="29" t="str">
        <f aca="false">IF(OR(D18="",W18="Invalid target ID",W18="Invalid priority"),"",1+COUNTIFS($E$7:$E$18,"&lt;"&amp;E18,$W$7:$W$18,"Recorded")+COUNTIFS($E$7:$E$18,"&lt;"&amp;E18,$W$7:$W$18,"Missing / invalid judgment"))</f>
        <v/>
      </c>
      <c r="AF18" s="29" t="str">
        <f aca="false">IF(AD18&lt;&gt;"Meets screen","",1+COUNTIFS($AD$7:$AD$18,"Meets screen",$E$7:$E$18,"&lt;"&amp;E18))</f>
        <v/>
      </c>
      <c r="AG18" s="30" t="str">
        <f aca="false">IF(D18="","",IF(OR(NOT(ISNUMBER(S18)),S18&lt;=0),"Missing due date",IF(Mandate!$D$28&lt;&gt;"Defined","Missing mandate",IF(S18&lt;Mandate!$D$17,"Overdue","Scheduled"))))</f>
        <v/>
      </c>
      <c r="AH18" s="31" t="n">
        <v>1</v>
      </c>
    </row>
    <row r="19" customFormat="false" ht="24" hidden="false" customHeight="true" outlineLevel="0" collapsed="false">
      <c r="A19" s="1"/>
      <c r="B19" s="1"/>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c r="AE19" s="2"/>
      <c r="AF19" s="2"/>
      <c r="AG19" s="2"/>
      <c r="AH19" s="2"/>
    </row>
    <row r="20" customFormat="false" ht="24" hidden="false" customHeight="true" outlineLevel="0" collapsed="false">
      <c r="A20" s="1"/>
      <c r="B20" s="1"/>
      <c r="C20" s="2"/>
      <c r="D20" s="2"/>
      <c r="E20" s="2"/>
      <c r="F20" s="2"/>
      <c r="G20" s="2"/>
      <c r="H20" s="2"/>
      <c r="I20" s="2"/>
      <c r="J20" s="2"/>
      <c r="K20" s="2"/>
      <c r="L20" s="2"/>
      <c r="M20" s="2"/>
      <c r="N20" s="2"/>
      <c r="O20" s="2"/>
      <c r="P20" s="2"/>
      <c r="Q20" s="2"/>
      <c r="R20" s="2"/>
      <c r="S20" s="2"/>
      <c r="T20" s="2"/>
      <c r="U20" s="2"/>
      <c r="V20" s="2"/>
      <c r="W20" s="2"/>
      <c r="X20" s="2"/>
      <c r="Y20" s="2"/>
      <c r="Z20" s="2"/>
      <c r="AA20" s="2"/>
      <c r="AB20" s="2"/>
      <c r="AC20" s="2"/>
      <c r="AD20" s="2"/>
      <c r="AE20" s="2"/>
      <c r="AF20" s="2"/>
      <c r="AG20" s="2"/>
      <c r="AH20" s="2"/>
    </row>
    <row r="21" customFormat="false" ht="24" hidden="false" customHeight="true" outlineLevel="0" collapsed="false">
      <c r="A21" s="1"/>
      <c r="B21" s="1"/>
      <c r="C21" s="4" t="s">
        <v>210</v>
      </c>
      <c r="D21" s="2"/>
      <c r="E21" s="2"/>
      <c r="F21" s="2"/>
      <c r="G21" s="2"/>
      <c r="H21" s="2"/>
      <c r="I21" s="2"/>
      <c r="J21" s="2"/>
      <c r="K21" s="2"/>
      <c r="L21" s="2"/>
      <c r="M21" s="2"/>
      <c r="N21" s="2"/>
      <c r="O21" s="2"/>
      <c r="P21" s="2"/>
      <c r="Q21" s="2"/>
      <c r="R21" s="2"/>
      <c r="S21" s="2"/>
      <c r="T21" s="2"/>
      <c r="U21" s="2"/>
      <c r="V21" s="2"/>
      <c r="W21" s="2"/>
      <c r="X21" s="2"/>
      <c r="Y21" s="2"/>
      <c r="Z21" s="2"/>
      <c r="AA21" s="2"/>
      <c r="AB21" s="2"/>
      <c r="AC21" s="2"/>
      <c r="AD21" s="2"/>
      <c r="AE21" s="2"/>
      <c r="AF21" s="2"/>
      <c r="AG21" s="2"/>
      <c r="AH21" s="2"/>
    </row>
    <row r="22" customFormat="false" ht="24" hidden="false" customHeight="true" outlineLevel="0" collapsed="false">
      <c r="A22" s="1"/>
      <c r="B22" s="1"/>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c r="AE22" s="2"/>
      <c r="AF22" s="2"/>
      <c r="AG22" s="2"/>
      <c r="AH22" s="2"/>
    </row>
    <row r="23" customFormat="false" ht="24" hidden="false" customHeight="true" outlineLevel="0" collapsed="false">
      <c r="A23" s="1"/>
      <c r="B23" s="1"/>
      <c r="C23" s="2"/>
      <c r="D23" s="2"/>
      <c r="E23" s="2"/>
      <c r="F23" s="2"/>
      <c r="G23" s="2"/>
      <c r="H23" s="2"/>
      <c r="I23" s="2"/>
      <c r="J23" s="2"/>
      <c r="K23" s="2"/>
      <c r="L23" s="2"/>
      <c r="M23" s="2"/>
      <c r="N23" s="2"/>
      <c r="O23" s="2"/>
      <c r="P23" s="2"/>
      <c r="Q23" s="2"/>
      <c r="R23" s="2"/>
      <c r="S23" s="2"/>
      <c r="T23" s="2"/>
      <c r="U23" s="2"/>
      <c r="V23" s="2"/>
      <c r="W23" s="2"/>
      <c r="X23" s="2"/>
      <c r="Y23" s="2"/>
      <c r="Z23" s="2"/>
      <c r="AA23" s="2"/>
      <c r="AB23" s="2"/>
      <c r="AC23" s="2"/>
      <c r="AD23" s="2"/>
      <c r="AE23" s="2"/>
      <c r="AF23" s="2"/>
      <c r="AG23" s="2"/>
      <c r="AH23" s="2"/>
    </row>
    <row r="24" customFormat="false" ht="24" hidden="false" customHeight="true" outlineLevel="0" collapsed="false">
      <c r="A24" s="1"/>
      <c r="B24" s="1"/>
      <c r="C24" s="2"/>
      <c r="D24" s="2"/>
      <c r="E24" s="2"/>
      <c r="F24" s="2"/>
      <c r="G24" s="2"/>
      <c r="H24" s="2"/>
      <c r="I24" s="2"/>
      <c r="J24" s="2"/>
      <c r="K24" s="2"/>
      <c r="L24" s="2"/>
      <c r="M24" s="2"/>
      <c r="N24" s="2"/>
      <c r="O24" s="2"/>
      <c r="P24" s="2"/>
      <c r="Q24" s="2"/>
      <c r="R24" s="2"/>
      <c r="S24" s="2"/>
      <c r="T24" s="2"/>
      <c r="U24" s="2"/>
      <c r="V24" s="2"/>
      <c r="W24" s="2"/>
      <c r="X24" s="2"/>
      <c r="Y24" s="2"/>
      <c r="Z24" s="2"/>
      <c r="AA24" s="2"/>
      <c r="AB24" s="2"/>
      <c r="AC24" s="2"/>
      <c r="AD24" s="2"/>
      <c r="AE24" s="2"/>
      <c r="AF24" s="2"/>
      <c r="AG24" s="2"/>
      <c r="AH24" s="2"/>
    </row>
    <row r="25" customFormat="false" ht="24" hidden="false" customHeight="true" outlineLevel="0" collapsed="false">
      <c r="A25" s="1"/>
      <c r="B25" s="1"/>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c r="AE25" s="2"/>
      <c r="AF25" s="2"/>
      <c r="AG25" s="2"/>
      <c r="AH25" s="2"/>
    </row>
    <row r="26" customFormat="false" ht="24" hidden="false" customHeight="true" outlineLevel="0" collapsed="false">
      <c r="A26" s="1"/>
      <c r="B26" s="1"/>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c r="AE26" s="2"/>
      <c r="AF26" s="2"/>
      <c r="AG26" s="2"/>
      <c r="AH26" s="2"/>
    </row>
    <row r="27" customFormat="false" ht="24" hidden="false" customHeight="true" outlineLevel="0" collapsed="false">
      <c r="A27" s="1"/>
      <c r="B27" s="1"/>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c r="AE27" s="2"/>
      <c r="AF27" s="2"/>
      <c r="AG27" s="2"/>
      <c r="AH27" s="2"/>
    </row>
    <row r="28" customFormat="false" ht="24" hidden="false" customHeight="true" outlineLevel="0" collapsed="false">
      <c r="A28" s="1"/>
      <c r="B28" s="1"/>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c r="AE28" s="2"/>
      <c r="AF28" s="2"/>
      <c r="AG28" s="2"/>
      <c r="AH28" s="2"/>
    </row>
    <row r="29" customFormat="false" ht="24" hidden="false" customHeight="true" outlineLevel="0" collapsed="false">
      <c r="A29" s="1"/>
      <c r="B29" s="1"/>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c r="AE29" s="2"/>
      <c r="AF29" s="2"/>
      <c r="AG29" s="2"/>
      <c r="AH29" s="2"/>
    </row>
    <row r="30" customFormat="false" ht="24" hidden="false" customHeight="true" outlineLevel="0" collapsed="false">
      <c r="A30" s="1"/>
      <c r="B30" s="1"/>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c r="AE30" s="2"/>
      <c r="AF30" s="2"/>
      <c r="AG30" s="2"/>
      <c r="AH30" s="2"/>
    </row>
    <row r="31" customFormat="false" ht="24" hidden="false" customHeight="true" outlineLevel="0" collapsed="false">
      <c r="A31" s="1"/>
      <c r="B31" s="1"/>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c r="AE31" s="2"/>
      <c r="AF31" s="2"/>
      <c r="AG31" s="2"/>
      <c r="AH31" s="2"/>
    </row>
    <row r="32" customFormat="false" ht="24" hidden="false" customHeight="true" outlineLevel="0" collapsed="false">
      <c r="A32" s="1"/>
      <c r="B32" s="1"/>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c r="AE32" s="2"/>
      <c r="AF32" s="2"/>
      <c r="AG32" s="2"/>
      <c r="AH32" s="2"/>
    </row>
    <row r="33" customFormat="false" ht="24" hidden="false" customHeight="true" outlineLevel="0" collapsed="false">
      <c r="A33" s="1"/>
      <c r="B33" s="1"/>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c r="AE33" s="2"/>
      <c r="AF33" s="2"/>
      <c r="AG33" s="2"/>
      <c r="AH33" s="2"/>
    </row>
    <row r="34" customFormat="false" ht="24" hidden="false" customHeight="true" outlineLevel="0" collapsed="false">
      <c r="A34" s="1"/>
      <c r="B34" s="1"/>
      <c r="C34" s="2"/>
      <c r="D34" s="2"/>
      <c r="E34" s="2"/>
      <c r="F34" s="2"/>
      <c r="G34" s="2"/>
      <c r="H34" s="2"/>
      <c r="I34" s="2"/>
      <c r="J34" s="2"/>
      <c r="K34" s="2"/>
      <c r="L34" s="2"/>
      <c r="M34" s="2"/>
      <c r="N34" s="2"/>
      <c r="O34" s="2"/>
      <c r="P34" s="2"/>
      <c r="Q34" s="2"/>
      <c r="R34" s="2"/>
      <c r="S34" s="2"/>
      <c r="T34" s="2"/>
      <c r="U34" s="2"/>
      <c r="V34" s="2"/>
      <c r="W34" s="2"/>
      <c r="X34" s="2"/>
      <c r="Y34" s="2"/>
      <c r="Z34" s="2"/>
      <c r="AA34" s="2"/>
      <c r="AB34" s="2"/>
      <c r="AC34" s="2"/>
      <c r="AD34" s="2"/>
      <c r="AE34" s="2"/>
      <c r="AF34" s="2"/>
      <c r="AG34" s="2"/>
      <c r="AH34" s="2"/>
    </row>
    <row r="35" customFormat="false" ht="24" hidden="false" customHeight="true" outlineLevel="0" collapsed="false">
      <c r="A35" s="1"/>
      <c r="B35" s="1"/>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c r="AE35" s="2"/>
      <c r="AF35" s="2"/>
      <c r="AG35" s="2"/>
      <c r="AH35" s="2"/>
    </row>
    <row r="36" customFormat="false" ht="24" hidden="false" customHeight="true" outlineLevel="0" collapsed="false">
      <c r="A36" s="1"/>
      <c r="B36" s="1"/>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c r="AE36" s="2"/>
      <c r="AF36" s="2"/>
      <c r="AG36" s="2"/>
      <c r="AH36" s="2"/>
    </row>
    <row r="37" customFormat="false" ht="24" hidden="false" customHeight="true" outlineLevel="0" collapsed="false">
      <c r="A37" s="1"/>
      <c r="B37" s="1"/>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c r="AE37" s="2"/>
      <c r="AF37" s="2"/>
      <c r="AG37" s="2"/>
      <c r="AH37" s="2"/>
    </row>
    <row r="38" customFormat="false" ht="24" hidden="false" customHeight="true" outlineLevel="0" collapsed="false">
      <c r="A38" s="1"/>
      <c r="B38" s="1"/>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c r="AE38" s="2"/>
      <c r="AF38" s="2"/>
      <c r="AG38" s="2"/>
      <c r="AH38" s="2"/>
    </row>
    <row r="39" customFormat="false" ht="24" hidden="false" customHeight="true" outlineLevel="0" collapsed="false">
      <c r="A39" s="1"/>
      <c r="B39" s="1"/>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c r="AE39" s="2"/>
      <c r="AF39" s="2"/>
      <c r="AG39" s="2"/>
      <c r="AH39" s="2"/>
    </row>
    <row r="40" customFormat="false" ht="24" hidden="false" customHeight="true" outlineLevel="0" collapsed="false">
      <c r="A40" s="1"/>
      <c r="B40" s="1"/>
      <c r="C40" s="2"/>
      <c r="D40" s="2"/>
      <c r="E40" s="2"/>
      <c r="F40" s="2"/>
      <c r="G40" s="2"/>
      <c r="H40" s="2"/>
      <c r="I40" s="2"/>
      <c r="J40" s="2"/>
      <c r="K40" s="2"/>
      <c r="L40" s="2"/>
      <c r="M40" s="2"/>
      <c r="N40" s="2"/>
      <c r="O40" s="2"/>
      <c r="P40" s="2"/>
      <c r="Q40" s="2"/>
      <c r="R40" s="2"/>
      <c r="S40" s="2"/>
      <c r="T40" s="2"/>
      <c r="U40" s="2"/>
      <c r="V40" s="2"/>
      <c r="W40" s="2"/>
      <c r="X40" s="2"/>
      <c r="Y40" s="2"/>
      <c r="Z40" s="2"/>
      <c r="AA40" s="2"/>
      <c r="AB40" s="2"/>
      <c r="AC40" s="2"/>
      <c r="AD40" s="2"/>
      <c r="AE40" s="2"/>
      <c r="AF40" s="2"/>
      <c r="AG40" s="2"/>
      <c r="AH40" s="2"/>
    </row>
    <row r="41" customFormat="false" ht="24" hidden="false" customHeight="true" outlineLevel="0" collapsed="false">
      <c r="A41" s="1"/>
      <c r="B41" s="1"/>
      <c r="C41" s="2"/>
      <c r="D41" s="2"/>
      <c r="E41" s="2"/>
      <c r="F41" s="2"/>
      <c r="G41" s="2"/>
      <c r="H41" s="2"/>
      <c r="I41" s="2"/>
      <c r="J41" s="2"/>
      <c r="K41" s="2"/>
      <c r="L41" s="2"/>
      <c r="M41" s="2"/>
      <c r="N41" s="2"/>
      <c r="O41" s="2"/>
      <c r="P41" s="2"/>
      <c r="Q41" s="2"/>
      <c r="R41" s="2"/>
      <c r="S41" s="2"/>
      <c r="T41" s="2"/>
      <c r="U41" s="2"/>
      <c r="V41" s="2"/>
      <c r="W41" s="2"/>
      <c r="X41" s="2"/>
      <c r="Y41" s="2"/>
      <c r="Z41" s="2"/>
      <c r="AA41" s="2"/>
      <c r="AB41" s="2"/>
      <c r="AC41" s="2"/>
      <c r="AD41" s="2"/>
      <c r="AE41" s="2"/>
      <c r="AF41" s="2"/>
      <c r="AG41" s="2"/>
      <c r="AH41" s="2"/>
    </row>
    <row r="42" customFormat="false" ht="24" hidden="false" customHeight="true" outlineLevel="0" collapsed="false">
      <c r="A42" s="1"/>
      <c r="B42" s="1"/>
      <c r="C42" s="2"/>
      <c r="D42" s="2"/>
      <c r="E42" s="2"/>
      <c r="F42" s="2"/>
      <c r="G42" s="2"/>
      <c r="H42" s="2"/>
      <c r="I42" s="2"/>
      <c r="J42" s="2"/>
      <c r="K42" s="2"/>
      <c r="L42" s="2"/>
      <c r="M42" s="2"/>
      <c r="N42" s="2"/>
      <c r="O42" s="2"/>
      <c r="P42" s="2"/>
      <c r="Q42" s="2"/>
      <c r="R42" s="2"/>
      <c r="S42" s="2"/>
      <c r="T42" s="2"/>
      <c r="U42" s="2"/>
      <c r="V42" s="2"/>
      <c r="W42" s="2"/>
      <c r="X42" s="2"/>
      <c r="Y42" s="2"/>
      <c r="Z42" s="2"/>
      <c r="AA42" s="2"/>
      <c r="AB42" s="2"/>
      <c r="AC42" s="2"/>
      <c r="AD42" s="2"/>
      <c r="AE42" s="2"/>
      <c r="AF42" s="2"/>
      <c r="AG42" s="2"/>
      <c r="AH42" s="2"/>
    </row>
    <row r="43" customFormat="false" ht="24" hidden="false" customHeight="true" outlineLevel="0" collapsed="false">
      <c r="A43" s="1"/>
      <c r="B43" s="1"/>
      <c r="C43" s="2"/>
      <c r="D43" s="2"/>
      <c r="E43" s="2"/>
      <c r="F43" s="2"/>
      <c r="G43" s="2"/>
      <c r="H43" s="2"/>
      <c r="I43" s="2"/>
      <c r="J43" s="2"/>
      <c r="K43" s="2"/>
      <c r="L43" s="2"/>
      <c r="M43" s="2"/>
      <c r="N43" s="2"/>
      <c r="O43" s="2"/>
      <c r="P43" s="2"/>
      <c r="Q43" s="2"/>
      <c r="R43" s="2"/>
      <c r="S43" s="2"/>
      <c r="T43" s="2"/>
      <c r="U43" s="2"/>
      <c r="V43" s="2"/>
      <c r="W43" s="2"/>
      <c r="X43" s="2"/>
      <c r="Y43" s="2"/>
      <c r="Z43" s="2"/>
      <c r="AA43" s="2"/>
      <c r="AB43" s="2"/>
      <c r="AC43" s="2"/>
      <c r="AD43" s="2"/>
      <c r="AE43" s="2"/>
      <c r="AF43" s="2"/>
      <c r="AG43" s="2"/>
      <c r="AH43" s="2"/>
    </row>
    <row r="44" customFormat="false" ht="24" hidden="false" customHeight="true" outlineLevel="0" collapsed="false">
      <c r="A44" s="1"/>
      <c r="B44" s="1"/>
      <c r="C44" s="2"/>
      <c r="D44" s="2"/>
      <c r="E44" s="2"/>
      <c r="F44" s="2"/>
      <c r="G44" s="2"/>
      <c r="H44" s="2"/>
      <c r="I44" s="2"/>
      <c r="J44" s="2"/>
      <c r="K44" s="2"/>
      <c r="L44" s="2"/>
      <c r="M44" s="2"/>
      <c r="N44" s="2"/>
      <c r="O44" s="2"/>
      <c r="P44" s="2"/>
      <c r="Q44" s="2"/>
      <c r="R44" s="2"/>
      <c r="S44" s="2"/>
      <c r="T44" s="2"/>
      <c r="U44" s="2"/>
      <c r="V44" s="2"/>
      <c r="W44" s="2"/>
      <c r="X44" s="2"/>
      <c r="Y44" s="2"/>
      <c r="Z44" s="2"/>
      <c r="AA44" s="2"/>
      <c r="AB44" s="2"/>
      <c r="AC44" s="2"/>
      <c r="AD44" s="2"/>
      <c r="AE44" s="2"/>
      <c r="AF44" s="2"/>
      <c r="AG44" s="2"/>
      <c r="AH44" s="2"/>
    </row>
    <row r="45" customFormat="false" ht="24" hidden="false" customHeight="true" outlineLevel="0" collapsed="false">
      <c r="A45" s="1"/>
      <c r="B45" s="1"/>
      <c r="C45" s="2"/>
      <c r="D45" s="2"/>
      <c r="E45" s="2"/>
      <c r="F45" s="2"/>
      <c r="G45" s="2"/>
      <c r="H45" s="2"/>
      <c r="I45" s="2"/>
      <c r="J45" s="2"/>
      <c r="K45" s="2"/>
      <c r="L45" s="2"/>
      <c r="M45" s="2"/>
      <c r="N45" s="2"/>
      <c r="O45" s="2"/>
      <c r="P45" s="2"/>
      <c r="Q45" s="2"/>
      <c r="R45" s="2"/>
      <c r="S45" s="2"/>
      <c r="T45" s="2"/>
      <c r="U45" s="2"/>
      <c r="V45" s="2"/>
      <c r="W45" s="2"/>
      <c r="X45" s="2"/>
      <c r="Y45" s="2"/>
      <c r="Z45" s="2"/>
      <c r="AA45" s="2"/>
      <c r="AB45" s="2"/>
      <c r="AC45" s="2"/>
      <c r="AD45" s="2"/>
      <c r="AE45" s="2"/>
      <c r="AF45" s="2"/>
      <c r="AG45" s="2"/>
      <c r="AH45" s="2"/>
    </row>
    <row r="46" customFormat="false" ht="24" hidden="false" customHeight="true" outlineLevel="0" collapsed="false">
      <c r="A46" s="1"/>
      <c r="B46" s="1"/>
      <c r="C46" s="2"/>
      <c r="D46" s="2"/>
      <c r="E46" s="2"/>
      <c r="F46" s="2"/>
      <c r="G46" s="2"/>
      <c r="H46" s="2"/>
      <c r="I46" s="2"/>
      <c r="J46" s="2"/>
      <c r="K46" s="2"/>
      <c r="L46" s="2"/>
      <c r="M46" s="2"/>
      <c r="N46" s="2"/>
      <c r="O46" s="2"/>
      <c r="P46" s="2"/>
      <c r="Q46" s="2"/>
      <c r="R46" s="2"/>
      <c r="S46" s="2"/>
      <c r="T46" s="2"/>
      <c r="U46" s="2"/>
      <c r="V46" s="2"/>
      <c r="W46" s="2"/>
      <c r="X46" s="2"/>
      <c r="Y46" s="2"/>
      <c r="Z46" s="2"/>
      <c r="AA46" s="2"/>
      <c r="AB46" s="2"/>
      <c r="AC46" s="2"/>
      <c r="AD46" s="2"/>
      <c r="AE46" s="2"/>
      <c r="AF46" s="2"/>
      <c r="AG46" s="2"/>
      <c r="AH46" s="2"/>
    </row>
    <row r="47" customFormat="false" ht="24" hidden="false" customHeight="true" outlineLevel="0" collapsed="false">
      <c r="A47" s="1"/>
      <c r="B47" s="1"/>
      <c r="C47" s="2"/>
      <c r="D47" s="2"/>
      <c r="E47" s="2"/>
      <c r="F47" s="2"/>
      <c r="G47" s="2"/>
      <c r="H47" s="2"/>
      <c r="I47" s="2"/>
      <c r="J47" s="2"/>
      <c r="K47" s="2"/>
      <c r="L47" s="2"/>
      <c r="M47" s="2"/>
      <c r="N47" s="2"/>
      <c r="O47" s="2"/>
      <c r="P47" s="2"/>
      <c r="Q47" s="2"/>
      <c r="R47" s="2"/>
      <c r="S47" s="2"/>
      <c r="T47" s="2"/>
      <c r="U47" s="2"/>
      <c r="V47" s="2"/>
      <c r="W47" s="2"/>
      <c r="X47" s="2"/>
      <c r="Y47" s="2"/>
      <c r="Z47" s="2"/>
      <c r="AA47" s="2"/>
      <c r="AB47" s="2"/>
      <c r="AC47" s="2"/>
      <c r="AD47" s="2"/>
      <c r="AE47" s="2"/>
      <c r="AF47" s="2"/>
      <c r="AG47" s="2"/>
      <c r="AH47" s="2"/>
    </row>
    <row r="48" customFormat="false" ht="24" hidden="false" customHeight="true" outlineLevel="0" collapsed="false">
      <c r="A48" s="1"/>
      <c r="B48" s="1"/>
      <c r="C48" s="2"/>
      <c r="D48" s="2"/>
      <c r="E48" s="2"/>
      <c r="F48" s="2"/>
      <c r="G48" s="2"/>
      <c r="H48" s="2"/>
      <c r="I48" s="2"/>
      <c r="J48" s="2"/>
      <c r="K48" s="2"/>
      <c r="L48" s="2"/>
      <c r="M48" s="2"/>
      <c r="N48" s="2"/>
      <c r="O48" s="2"/>
      <c r="P48" s="2"/>
      <c r="Q48" s="2"/>
      <c r="R48" s="2"/>
      <c r="S48" s="2"/>
      <c r="T48" s="2"/>
      <c r="U48" s="2"/>
      <c r="V48" s="2"/>
      <c r="W48" s="2"/>
      <c r="X48" s="2"/>
      <c r="Y48" s="2"/>
      <c r="Z48" s="2"/>
      <c r="AA48" s="2"/>
      <c r="AB48" s="2"/>
      <c r="AC48" s="2"/>
      <c r="AD48" s="2"/>
      <c r="AE48" s="2"/>
      <c r="AF48" s="2"/>
      <c r="AG48" s="2"/>
      <c r="AH48" s="2"/>
    </row>
    <row r="49" customFormat="false" ht="24" hidden="false" customHeight="true" outlineLevel="0" collapsed="false">
      <c r="A49" s="1"/>
      <c r="B49" s="1"/>
      <c r="C49" s="2"/>
      <c r="D49" s="2"/>
      <c r="E49" s="2"/>
      <c r="F49" s="2"/>
      <c r="G49" s="2"/>
      <c r="H49" s="2"/>
      <c r="I49" s="2"/>
      <c r="J49" s="2"/>
      <c r="K49" s="2"/>
      <c r="L49" s="2"/>
      <c r="M49" s="2"/>
      <c r="N49" s="2"/>
      <c r="O49" s="2"/>
      <c r="P49" s="2"/>
      <c r="Q49" s="2"/>
      <c r="R49" s="2"/>
      <c r="S49" s="2"/>
      <c r="T49" s="2"/>
      <c r="U49" s="2"/>
      <c r="V49" s="2"/>
      <c r="W49" s="2"/>
      <c r="X49" s="2"/>
      <c r="Y49" s="2"/>
      <c r="Z49" s="2"/>
      <c r="AA49" s="2"/>
      <c r="AB49" s="2"/>
      <c r="AC49" s="2"/>
      <c r="AD49" s="2"/>
      <c r="AE49" s="2"/>
      <c r="AF49" s="2"/>
      <c r="AG49" s="2"/>
      <c r="AH49" s="2"/>
    </row>
    <row r="50" customFormat="false" ht="24" hidden="false" customHeight="true" outlineLevel="0" collapsed="false">
      <c r="A50" s="1"/>
      <c r="B50" s="1"/>
      <c r="C50" s="2"/>
      <c r="D50" s="2"/>
      <c r="E50" s="2"/>
      <c r="F50" s="2"/>
      <c r="G50" s="2"/>
      <c r="H50" s="2"/>
      <c r="I50" s="2"/>
      <c r="J50" s="2"/>
      <c r="K50" s="2"/>
      <c r="L50" s="2"/>
      <c r="M50" s="2"/>
      <c r="N50" s="2"/>
      <c r="O50" s="2"/>
      <c r="P50" s="2"/>
      <c r="Q50" s="2"/>
      <c r="R50" s="2"/>
      <c r="S50" s="2"/>
      <c r="T50" s="2"/>
      <c r="U50" s="2"/>
      <c r="V50" s="2"/>
      <c r="W50" s="2"/>
      <c r="X50" s="2"/>
      <c r="Y50" s="2"/>
      <c r="Z50" s="2"/>
      <c r="AA50" s="2"/>
      <c r="AB50" s="2"/>
      <c r="AC50" s="2"/>
      <c r="AD50" s="2"/>
      <c r="AE50" s="2"/>
      <c r="AF50" s="2"/>
      <c r="AG50" s="2"/>
      <c r="AH50" s="2"/>
    </row>
    <row r="51" customFormat="false" ht="24" hidden="false" customHeight="true" outlineLevel="0" collapsed="false">
      <c r="A51" s="1"/>
      <c r="B51" s="1"/>
      <c r="C51" s="2"/>
      <c r="D51" s="2"/>
      <c r="E51" s="2"/>
      <c r="F51" s="2"/>
      <c r="G51" s="2"/>
      <c r="H51" s="2"/>
      <c r="I51" s="2"/>
      <c r="J51" s="2"/>
      <c r="K51" s="2"/>
      <c r="L51" s="2"/>
      <c r="M51" s="2"/>
      <c r="N51" s="2"/>
      <c r="O51" s="2"/>
      <c r="P51" s="2"/>
      <c r="Q51" s="2"/>
      <c r="R51" s="2"/>
      <c r="S51" s="2"/>
      <c r="T51" s="2"/>
      <c r="U51" s="2"/>
      <c r="V51" s="2"/>
      <c r="W51" s="2"/>
      <c r="X51" s="2"/>
      <c r="Y51" s="2"/>
      <c r="Z51" s="2"/>
      <c r="AA51" s="2"/>
      <c r="AB51" s="2"/>
      <c r="AC51" s="2"/>
      <c r="AD51" s="2"/>
      <c r="AE51" s="2"/>
      <c r="AF51" s="2"/>
      <c r="AG51" s="2"/>
      <c r="AH51" s="2"/>
    </row>
    <row r="52" customFormat="false" ht="24" hidden="false" customHeight="true" outlineLevel="0" collapsed="false">
      <c r="A52" s="1"/>
      <c r="B52" s="1"/>
      <c r="C52" s="2"/>
      <c r="D52" s="2"/>
      <c r="E52" s="2"/>
      <c r="F52" s="2"/>
      <c r="G52" s="2"/>
      <c r="H52" s="2"/>
      <c r="I52" s="2"/>
      <c r="J52" s="2"/>
      <c r="K52" s="2"/>
      <c r="L52" s="2"/>
      <c r="M52" s="2"/>
      <c r="N52" s="2"/>
      <c r="O52" s="2"/>
      <c r="P52" s="2"/>
      <c r="Q52" s="2"/>
      <c r="R52" s="2"/>
      <c r="S52" s="2"/>
      <c r="T52" s="2"/>
      <c r="U52" s="2"/>
      <c r="V52" s="2"/>
      <c r="W52" s="2"/>
      <c r="X52" s="2"/>
      <c r="Y52" s="2"/>
      <c r="Z52" s="2"/>
      <c r="AA52" s="2"/>
      <c r="AB52" s="2"/>
      <c r="AC52" s="2"/>
      <c r="AD52" s="2"/>
      <c r="AE52" s="2"/>
      <c r="AF52" s="2"/>
      <c r="AG52" s="2"/>
      <c r="AH52" s="2"/>
    </row>
    <row r="53" customFormat="false" ht="24" hidden="false" customHeight="true" outlineLevel="0" collapsed="false">
      <c r="A53" s="1"/>
      <c r="B53" s="1"/>
      <c r="C53" s="2"/>
      <c r="D53" s="2"/>
      <c r="E53" s="2"/>
      <c r="F53" s="2"/>
      <c r="G53" s="2"/>
      <c r="H53" s="2"/>
      <c r="I53" s="2"/>
      <c r="J53" s="2"/>
      <c r="K53" s="2"/>
      <c r="L53" s="2"/>
      <c r="M53" s="2"/>
      <c r="N53" s="2"/>
      <c r="O53" s="2"/>
      <c r="P53" s="2"/>
      <c r="Q53" s="2"/>
      <c r="R53" s="2"/>
      <c r="S53" s="2"/>
      <c r="T53" s="2"/>
      <c r="U53" s="2"/>
      <c r="V53" s="2"/>
      <c r="W53" s="2"/>
      <c r="X53" s="2"/>
      <c r="Y53" s="2"/>
      <c r="Z53" s="2"/>
      <c r="AA53" s="2"/>
      <c r="AB53" s="2"/>
      <c r="AC53" s="2"/>
      <c r="AD53" s="2"/>
      <c r="AE53" s="2"/>
      <c r="AF53" s="2"/>
      <c r="AG53" s="2"/>
      <c r="AH53" s="2"/>
    </row>
    <row r="54" customFormat="false" ht="24" hidden="false" customHeight="true" outlineLevel="0" collapsed="false">
      <c r="A54" s="1"/>
      <c r="B54" s="1"/>
      <c r="C54" s="2"/>
      <c r="D54" s="2"/>
      <c r="E54" s="2"/>
      <c r="F54" s="2"/>
      <c r="G54" s="2"/>
      <c r="H54" s="2"/>
      <c r="I54" s="2"/>
      <c r="J54" s="2"/>
      <c r="K54" s="2"/>
      <c r="L54" s="2"/>
      <c r="M54" s="2"/>
      <c r="N54" s="2"/>
      <c r="O54" s="2"/>
      <c r="P54" s="2"/>
      <c r="Q54" s="2"/>
      <c r="R54" s="2"/>
      <c r="S54" s="2"/>
      <c r="T54" s="2"/>
      <c r="U54" s="2"/>
      <c r="V54" s="2"/>
      <c r="W54" s="2"/>
      <c r="X54" s="2"/>
      <c r="Y54" s="2"/>
      <c r="Z54" s="2"/>
      <c r="AA54" s="2"/>
      <c r="AB54" s="2"/>
      <c r="AC54" s="2"/>
      <c r="AD54" s="2"/>
      <c r="AE54" s="2"/>
      <c r="AF54" s="2"/>
      <c r="AG54" s="2"/>
      <c r="AH54" s="2"/>
    </row>
    <row r="55" customFormat="false" ht="24" hidden="false" customHeight="true" outlineLevel="0" collapsed="false">
      <c r="A55" s="1"/>
      <c r="B55" s="1"/>
      <c r="C55" s="2"/>
      <c r="D55" s="2"/>
      <c r="E55" s="2"/>
      <c r="F55" s="2"/>
      <c r="G55" s="2"/>
      <c r="H55" s="2"/>
      <c r="I55" s="2"/>
      <c r="J55" s="2"/>
      <c r="K55" s="2"/>
      <c r="L55" s="2"/>
      <c r="M55" s="2"/>
      <c r="N55" s="2"/>
      <c r="O55" s="2"/>
      <c r="P55" s="2"/>
      <c r="Q55" s="2"/>
      <c r="R55" s="2"/>
      <c r="S55" s="2"/>
      <c r="T55" s="2"/>
      <c r="U55" s="2"/>
      <c r="V55" s="2"/>
      <c r="W55" s="2"/>
      <c r="X55" s="2"/>
      <c r="Y55" s="2"/>
      <c r="Z55" s="2"/>
      <c r="AA55" s="2"/>
      <c r="AB55" s="2"/>
      <c r="AC55" s="2"/>
      <c r="AD55" s="2"/>
      <c r="AE55" s="2"/>
      <c r="AF55" s="2"/>
      <c r="AG55" s="2"/>
      <c r="AH55" s="2"/>
    </row>
    <row r="56" customFormat="false" ht="24" hidden="false" customHeight="true" outlineLevel="0" collapsed="false">
      <c r="A56" s="1"/>
      <c r="B56" s="1"/>
      <c r="C56" s="2"/>
      <c r="D56" s="2"/>
      <c r="E56" s="2"/>
      <c r="F56" s="2"/>
      <c r="G56" s="2"/>
      <c r="H56" s="2"/>
      <c r="I56" s="2"/>
      <c r="J56" s="2"/>
      <c r="K56" s="2"/>
      <c r="L56" s="2"/>
      <c r="M56" s="2"/>
      <c r="N56" s="2"/>
      <c r="O56" s="2"/>
      <c r="P56" s="2"/>
      <c r="Q56" s="2"/>
      <c r="R56" s="2"/>
      <c r="S56" s="2"/>
      <c r="T56" s="2"/>
      <c r="U56" s="2"/>
      <c r="V56" s="2"/>
      <c r="W56" s="2"/>
      <c r="X56" s="2"/>
      <c r="Y56" s="2"/>
      <c r="Z56" s="2"/>
      <c r="AA56" s="2"/>
      <c r="AB56" s="2"/>
      <c r="AC56" s="2"/>
      <c r="AD56" s="2"/>
      <c r="AE56" s="2"/>
      <c r="AF56" s="2"/>
      <c r="AG56" s="2"/>
      <c r="AH56" s="2"/>
    </row>
    <row r="57" customFormat="false" ht="24" hidden="false" customHeight="true" outlineLevel="0" collapsed="false">
      <c r="A57" s="1"/>
      <c r="B57" s="1"/>
      <c r="C57" s="2"/>
      <c r="D57" s="2"/>
      <c r="E57" s="2"/>
      <c r="F57" s="2"/>
      <c r="G57" s="2"/>
      <c r="H57" s="2"/>
      <c r="I57" s="2"/>
      <c r="J57" s="2"/>
      <c r="K57" s="2"/>
      <c r="L57" s="2"/>
      <c r="M57" s="2"/>
      <c r="N57" s="2"/>
      <c r="O57" s="2"/>
      <c r="P57" s="2"/>
      <c r="Q57" s="2"/>
      <c r="R57" s="2"/>
      <c r="S57" s="2"/>
      <c r="T57" s="2"/>
      <c r="U57" s="2"/>
      <c r="V57" s="2"/>
      <c r="W57" s="2"/>
      <c r="X57" s="2"/>
      <c r="Y57" s="2"/>
      <c r="Z57" s="2"/>
      <c r="AA57" s="2"/>
      <c r="AB57" s="2"/>
      <c r="AC57" s="2"/>
      <c r="AD57" s="2"/>
      <c r="AE57" s="2"/>
      <c r="AF57" s="2"/>
      <c r="AG57" s="2"/>
      <c r="AH57" s="2"/>
    </row>
    <row r="58" customFormat="false" ht="24" hidden="false" customHeight="true" outlineLevel="0" collapsed="false">
      <c r="A58" s="1"/>
      <c r="B58" s="1"/>
      <c r="C58" s="2"/>
      <c r="D58" s="2"/>
      <c r="E58" s="2"/>
      <c r="F58" s="2"/>
      <c r="G58" s="2"/>
      <c r="H58" s="2"/>
      <c r="I58" s="2"/>
      <c r="J58" s="2"/>
      <c r="K58" s="2"/>
      <c r="L58" s="2"/>
      <c r="M58" s="2"/>
      <c r="N58" s="2"/>
      <c r="O58" s="2"/>
      <c r="P58" s="2"/>
      <c r="Q58" s="2"/>
      <c r="R58" s="2"/>
      <c r="S58" s="2"/>
      <c r="T58" s="2"/>
      <c r="U58" s="2"/>
      <c r="V58" s="2"/>
      <c r="W58" s="2"/>
      <c r="X58" s="2"/>
      <c r="Y58" s="2"/>
      <c r="Z58" s="2"/>
      <c r="AA58" s="2"/>
      <c r="AB58" s="2"/>
      <c r="AC58" s="2"/>
      <c r="AD58" s="2"/>
      <c r="AE58" s="2"/>
      <c r="AF58" s="2"/>
      <c r="AG58" s="2"/>
      <c r="AH58" s="2"/>
    </row>
    <row r="59" customFormat="false" ht="24" hidden="false" customHeight="true" outlineLevel="0" collapsed="false">
      <c r="A59" s="1"/>
      <c r="B59" s="1"/>
      <c r="C59" s="2"/>
      <c r="D59" s="2"/>
      <c r="E59" s="2"/>
      <c r="F59" s="2"/>
      <c r="G59" s="2"/>
      <c r="H59" s="2"/>
      <c r="I59" s="2"/>
      <c r="J59" s="2"/>
      <c r="K59" s="2"/>
      <c r="L59" s="2"/>
      <c r="M59" s="2"/>
      <c r="N59" s="2"/>
      <c r="O59" s="2"/>
      <c r="P59" s="2"/>
      <c r="Q59" s="2"/>
      <c r="R59" s="2"/>
      <c r="S59" s="2"/>
      <c r="T59" s="2"/>
      <c r="U59" s="2"/>
      <c r="V59" s="2"/>
      <c r="W59" s="2"/>
      <c r="X59" s="2"/>
      <c r="Y59" s="2"/>
      <c r="Z59" s="2"/>
      <c r="AA59" s="2"/>
      <c r="AB59" s="2"/>
      <c r="AC59" s="2"/>
      <c r="AD59" s="2"/>
      <c r="AE59" s="2"/>
      <c r="AF59" s="2"/>
      <c r="AG59" s="2"/>
      <c r="AH59" s="2"/>
    </row>
    <row r="60" customFormat="false" ht="24" hidden="false" customHeight="true" outlineLevel="0" collapsed="false">
      <c r="A60" s="1"/>
      <c r="B60" s="1"/>
      <c r="C60" s="2"/>
      <c r="D60" s="2"/>
      <c r="E60" s="2"/>
      <c r="F60" s="2"/>
      <c r="G60" s="2"/>
      <c r="H60" s="2"/>
      <c r="I60" s="2"/>
      <c r="J60" s="2"/>
      <c r="K60" s="2"/>
      <c r="L60" s="2"/>
      <c r="M60" s="2"/>
      <c r="N60" s="2"/>
      <c r="O60" s="2"/>
      <c r="P60" s="2"/>
      <c r="Q60" s="2"/>
      <c r="R60" s="2"/>
      <c r="S60" s="2"/>
      <c r="T60" s="2"/>
      <c r="U60" s="2"/>
      <c r="V60" s="2"/>
      <c r="W60" s="2"/>
      <c r="X60" s="2"/>
      <c r="Y60" s="2"/>
      <c r="Z60" s="2"/>
      <c r="AA60" s="2"/>
      <c r="AB60" s="2"/>
      <c r="AC60" s="2"/>
      <c r="AD60" s="2"/>
      <c r="AE60" s="2"/>
      <c r="AF60" s="2"/>
      <c r="AG60" s="2"/>
      <c r="AH60" s="2"/>
    </row>
    <row r="61" customFormat="false" ht="24" hidden="false" customHeight="true" outlineLevel="0" collapsed="false">
      <c r="A61" s="1"/>
      <c r="B61" s="1"/>
      <c r="C61" s="2"/>
      <c r="D61" s="2"/>
      <c r="E61" s="2"/>
      <c r="F61" s="2"/>
      <c r="G61" s="2"/>
      <c r="H61" s="2"/>
      <c r="I61" s="2"/>
      <c r="J61" s="2"/>
      <c r="K61" s="2"/>
      <c r="L61" s="2"/>
      <c r="M61" s="2"/>
      <c r="N61" s="2"/>
      <c r="O61" s="2"/>
      <c r="P61" s="2"/>
      <c r="Q61" s="2"/>
      <c r="R61" s="2"/>
      <c r="S61" s="2"/>
      <c r="T61" s="2"/>
      <c r="U61" s="2"/>
      <c r="V61" s="2"/>
      <c r="W61" s="2"/>
      <c r="X61" s="2"/>
      <c r="Y61" s="2"/>
      <c r="Z61" s="2"/>
      <c r="AA61" s="2"/>
      <c r="AB61" s="2"/>
      <c r="AC61" s="2"/>
      <c r="AD61" s="2"/>
      <c r="AE61" s="2"/>
      <c r="AF61" s="2"/>
      <c r="AG61" s="2"/>
      <c r="AH61" s="2"/>
    </row>
    <row r="62" customFormat="false" ht="24" hidden="false" customHeight="true" outlineLevel="0" collapsed="false">
      <c r="A62" s="1"/>
      <c r="B62" s="1"/>
      <c r="C62" s="2"/>
      <c r="D62" s="2"/>
      <c r="E62" s="2"/>
      <c r="F62" s="2"/>
      <c r="G62" s="2"/>
      <c r="H62" s="2"/>
      <c r="I62" s="2"/>
      <c r="J62" s="2"/>
      <c r="K62" s="2"/>
      <c r="L62" s="2"/>
      <c r="M62" s="2"/>
      <c r="N62" s="2"/>
      <c r="O62" s="2"/>
      <c r="P62" s="2"/>
      <c r="Q62" s="2"/>
      <c r="R62" s="2"/>
      <c r="S62" s="2"/>
      <c r="T62" s="2"/>
      <c r="U62" s="2"/>
      <c r="V62" s="2"/>
      <c r="W62" s="2"/>
      <c r="X62" s="2"/>
      <c r="Y62" s="2"/>
      <c r="Z62" s="2"/>
      <c r="AA62" s="2"/>
      <c r="AB62" s="2"/>
      <c r="AC62" s="2"/>
      <c r="AD62" s="2"/>
      <c r="AE62" s="2"/>
      <c r="AF62" s="2"/>
      <c r="AG62" s="2"/>
      <c r="AH62" s="2"/>
    </row>
    <row r="63" customFormat="false" ht="24" hidden="false" customHeight="true" outlineLevel="0" collapsed="false">
      <c r="A63" s="1"/>
      <c r="B63" s="1"/>
      <c r="C63" s="2"/>
      <c r="D63" s="2"/>
      <c r="E63" s="2"/>
      <c r="F63" s="2"/>
      <c r="G63" s="2"/>
      <c r="H63" s="2"/>
      <c r="I63" s="2"/>
      <c r="J63" s="2"/>
      <c r="K63" s="2"/>
      <c r="L63" s="2"/>
      <c r="M63" s="2"/>
      <c r="N63" s="2"/>
      <c r="O63" s="2"/>
      <c r="P63" s="2"/>
      <c r="Q63" s="2"/>
      <c r="R63" s="2"/>
      <c r="S63" s="2"/>
      <c r="T63" s="2"/>
      <c r="U63" s="2"/>
      <c r="V63" s="2"/>
      <c r="W63" s="2"/>
      <c r="X63" s="2"/>
      <c r="Y63" s="2"/>
      <c r="Z63" s="2"/>
      <c r="AA63" s="2"/>
      <c r="AB63" s="2"/>
      <c r="AC63" s="2"/>
      <c r="AD63" s="2"/>
      <c r="AE63" s="2"/>
      <c r="AF63" s="2"/>
      <c r="AG63" s="2"/>
      <c r="AH63" s="2"/>
    </row>
    <row r="64" customFormat="false" ht="24" hidden="false" customHeight="true" outlineLevel="0" collapsed="false">
      <c r="A64" s="1"/>
      <c r="B64" s="1"/>
      <c r="C64" s="2"/>
      <c r="D64" s="2"/>
      <c r="E64" s="2"/>
      <c r="F64" s="2"/>
      <c r="G64" s="2"/>
      <c r="H64" s="2"/>
      <c r="I64" s="2"/>
      <c r="J64" s="2"/>
      <c r="K64" s="2"/>
      <c r="L64" s="2"/>
      <c r="M64" s="2"/>
      <c r="N64" s="2"/>
      <c r="O64" s="2"/>
      <c r="P64" s="2"/>
      <c r="Q64" s="2"/>
      <c r="R64" s="2"/>
      <c r="S64" s="2"/>
      <c r="T64" s="2"/>
      <c r="U64" s="2"/>
      <c r="V64" s="2"/>
      <c r="W64" s="2"/>
      <c r="X64" s="2"/>
      <c r="Y64" s="2"/>
      <c r="Z64" s="2"/>
      <c r="AA64" s="2"/>
      <c r="AB64" s="2"/>
      <c r="AC64" s="2"/>
      <c r="AD64" s="2"/>
      <c r="AE64" s="2"/>
      <c r="AF64" s="2"/>
      <c r="AG64" s="2"/>
      <c r="AH64" s="2"/>
    </row>
    <row r="65" customFormat="false" ht="24" hidden="false" customHeight="true" outlineLevel="0" collapsed="false">
      <c r="A65" s="1"/>
      <c r="B65" s="1"/>
      <c r="C65" s="2"/>
      <c r="D65" s="2"/>
      <c r="E65" s="2"/>
      <c r="F65" s="2"/>
      <c r="G65" s="2"/>
      <c r="H65" s="2"/>
      <c r="I65" s="2"/>
      <c r="J65" s="2"/>
      <c r="K65" s="2"/>
      <c r="L65" s="2"/>
      <c r="M65" s="2"/>
      <c r="N65" s="2"/>
      <c r="O65" s="2"/>
      <c r="P65" s="2"/>
      <c r="Q65" s="2"/>
      <c r="R65" s="2"/>
      <c r="S65" s="2"/>
      <c r="T65" s="2"/>
      <c r="U65" s="2"/>
      <c r="V65" s="2"/>
      <c r="W65" s="2"/>
      <c r="X65" s="2"/>
      <c r="Y65" s="2"/>
      <c r="Z65" s="2"/>
      <c r="AA65" s="2"/>
      <c r="AB65" s="2"/>
      <c r="AC65" s="2"/>
      <c r="AD65" s="2"/>
      <c r="AE65" s="2"/>
      <c r="AF65" s="2"/>
      <c r="AG65" s="2"/>
      <c r="AH65" s="2"/>
    </row>
    <row r="66" customFormat="false" ht="24" hidden="false" customHeight="true" outlineLevel="0" collapsed="false">
      <c r="A66" s="1"/>
      <c r="B66" s="1"/>
      <c r="C66" s="2"/>
      <c r="D66" s="2"/>
      <c r="E66" s="2"/>
      <c r="F66" s="2"/>
      <c r="G66" s="2"/>
      <c r="H66" s="2"/>
      <c r="I66" s="2"/>
      <c r="J66" s="2"/>
      <c r="K66" s="2"/>
      <c r="L66" s="2"/>
      <c r="M66" s="2"/>
      <c r="N66" s="2"/>
      <c r="O66" s="2"/>
      <c r="P66" s="2"/>
      <c r="Q66" s="2"/>
      <c r="R66" s="2"/>
      <c r="S66" s="2"/>
      <c r="T66" s="2"/>
      <c r="U66" s="2"/>
      <c r="V66" s="2"/>
      <c r="W66" s="2"/>
      <c r="X66" s="2"/>
      <c r="Y66" s="2"/>
      <c r="Z66" s="2"/>
      <c r="AA66" s="2"/>
      <c r="AB66" s="2"/>
      <c r="AC66" s="2"/>
      <c r="AD66" s="2"/>
      <c r="AE66" s="2"/>
      <c r="AF66" s="2"/>
      <c r="AG66" s="2"/>
      <c r="AH66" s="2"/>
    </row>
    <row r="67" customFormat="false" ht="24" hidden="false" customHeight="true" outlineLevel="0" collapsed="false">
      <c r="A67" s="1"/>
      <c r="B67" s="1"/>
      <c r="C67" s="2"/>
      <c r="D67" s="2"/>
      <c r="E67" s="2"/>
      <c r="F67" s="2"/>
      <c r="G67" s="2"/>
      <c r="H67" s="2"/>
      <c r="I67" s="2"/>
      <c r="J67" s="2"/>
      <c r="K67" s="2"/>
      <c r="L67" s="2"/>
      <c r="M67" s="2"/>
      <c r="N67" s="2"/>
      <c r="O67" s="2"/>
      <c r="P67" s="2"/>
      <c r="Q67" s="2"/>
      <c r="R67" s="2"/>
      <c r="S67" s="2"/>
      <c r="T67" s="2"/>
      <c r="U67" s="2"/>
      <c r="V67" s="2"/>
      <c r="W67" s="2"/>
      <c r="X67" s="2"/>
      <c r="Y67" s="2"/>
      <c r="Z67" s="2"/>
      <c r="AA67" s="2"/>
      <c r="AB67" s="2"/>
      <c r="AC67" s="2"/>
      <c r="AD67" s="2"/>
      <c r="AE67" s="2"/>
      <c r="AF67" s="2"/>
      <c r="AG67" s="2"/>
      <c r="AH67" s="2"/>
    </row>
    <row r="68" customFormat="false" ht="24" hidden="false" customHeight="true" outlineLevel="0" collapsed="false">
      <c r="A68" s="1"/>
      <c r="B68" s="1"/>
      <c r="C68" s="2"/>
      <c r="D68" s="2"/>
      <c r="E68" s="2"/>
      <c r="F68" s="2"/>
      <c r="G68" s="2"/>
      <c r="H68" s="2"/>
      <c r="I68" s="2"/>
      <c r="J68" s="2"/>
      <c r="K68" s="2"/>
      <c r="L68" s="2"/>
      <c r="M68" s="2"/>
      <c r="N68" s="2"/>
      <c r="O68" s="2"/>
      <c r="P68" s="2"/>
      <c r="Q68" s="2"/>
      <c r="R68" s="2"/>
      <c r="S68" s="2"/>
      <c r="T68" s="2"/>
      <c r="U68" s="2"/>
      <c r="V68" s="2"/>
      <c r="W68" s="2"/>
      <c r="X68" s="2"/>
      <c r="Y68" s="2"/>
      <c r="Z68" s="2"/>
      <c r="AA68" s="2"/>
      <c r="AB68" s="2"/>
      <c r="AC68" s="2"/>
      <c r="AD68" s="2"/>
      <c r="AE68" s="2"/>
      <c r="AF68" s="2"/>
      <c r="AG68" s="2"/>
      <c r="AH68" s="2"/>
    </row>
    <row r="69" customFormat="false" ht="24" hidden="false" customHeight="true" outlineLevel="0" collapsed="false">
      <c r="A69" s="1"/>
      <c r="B69" s="1"/>
      <c r="C69" s="2"/>
      <c r="D69" s="2"/>
      <c r="E69" s="2"/>
      <c r="F69" s="2"/>
      <c r="G69" s="2"/>
      <c r="H69" s="2"/>
      <c r="I69" s="2"/>
      <c r="J69" s="2"/>
      <c r="K69" s="2"/>
      <c r="L69" s="2"/>
      <c r="M69" s="2"/>
      <c r="N69" s="2"/>
      <c r="O69" s="2"/>
      <c r="P69" s="2"/>
      <c r="Q69" s="2"/>
      <c r="R69" s="2"/>
      <c r="S69" s="2"/>
      <c r="T69" s="2"/>
      <c r="U69" s="2"/>
      <c r="V69" s="2"/>
      <c r="W69" s="2"/>
      <c r="X69" s="2"/>
      <c r="Y69" s="2"/>
      <c r="Z69" s="2"/>
      <c r="AA69" s="2"/>
      <c r="AB69" s="2"/>
      <c r="AC69" s="2"/>
      <c r="AD69" s="2"/>
      <c r="AE69" s="2"/>
      <c r="AF69" s="2"/>
      <c r="AG69" s="2"/>
      <c r="AH69" s="2"/>
    </row>
    <row r="70" customFormat="false" ht="24" hidden="false" customHeight="true" outlineLevel="0" collapsed="false">
      <c r="A70" s="1"/>
      <c r="B70" s="1"/>
      <c r="C70" s="2"/>
      <c r="D70" s="2"/>
      <c r="E70" s="2"/>
      <c r="F70" s="2"/>
      <c r="G70" s="2"/>
      <c r="H70" s="2"/>
      <c r="I70" s="2"/>
      <c r="J70" s="2"/>
      <c r="K70" s="2"/>
      <c r="L70" s="2"/>
      <c r="M70" s="2"/>
      <c r="N70" s="2"/>
      <c r="O70" s="2"/>
      <c r="P70" s="2"/>
      <c r="Q70" s="2"/>
      <c r="R70" s="2"/>
      <c r="S70" s="2"/>
      <c r="T70" s="2"/>
      <c r="U70" s="2"/>
      <c r="V70" s="2"/>
      <c r="W70" s="2"/>
      <c r="X70" s="2"/>
      <c r="Y70" s="2"/>
      <c r="Z70" s="2"/>
      <c r="AA70" s="2"/>
      <c r="AB70" s="2"/>
      <c r="AC70" s="2"/>
      <c r="AD70" s="2"/>
      <c r="AE70" s="2"/>
      <c r="AF70" s="2"/>
      <c r="AG70" s="2"/>
      <c r="AH70" s="2"/>
    </row>
    <row r="71" customFormat="false" ht="24" hidden="false" customHeight="true" outlineLevel="0" collapsed="false">
      <c r="A71" s="1"/>
      <c r="B71" s="1"/>
      <c r="C71" s="2"/>
      <c r="D71" s="2"/>
      <c r="E71" s="2"/>
      <c r="F71" s="2"/>
      <c r="G71" s="2"/>
      <c r="H71" s="2"/>
      <c r="I71" s="2"/>
      <c r="J71" s="2"/>
      <c r="K71" s="2"/>
      <c r="L71" s="2"/>
      <c r="M71" s="2"/>
      <c r="N71" s="2"/>
      <c r="O71" s="2"/>
      <c r="P71" s="2"/>
      <c r="Q71" s="2"/>
      <c r="R71" s="2"/>
      <c r="S71" s="2"/>
      <c r="T71" s="2"/>
      <c r="U71" s="2"/>
      <c r="V71" s="2"/>
      <c r="W71" s="2"/>
      <c r="X71" s="2"/>
      <c r="Y71" s="2"/>
      <c r="Z71" s="2"/>
      <c r="AA71" s="2"/>
      <c r="AB71" s="2"/>
      <c r="AC71" s="2"/>
      <c r="AD71" s="2"/>
      <c r="AE71" s="2"/>
      <c r="AF71" s="2"/>
      <c r="AG71" s="2"/>
      <c r="AH71" s="2"/>
    </row>
    <row r="72" customFormat="false" ht="24" hidden="false" customHeight="true" outlineLevel="0" collapsed="false">
      <c r="A72" s="1"/>
      <c r="B72" s="1"/>
      <c r="C72" s="2"/>
      <c r="D72" s="2"/>
      <c r="E72" s="2"/>
      <c r="F72" s="2"/>
      <c r="G72" s="2"/>
      <c r="H72" s="2"/>
      <c r="I72" s="2"/>
      <c r="J72" s="2"/>
      <c r="K72" s="2"/>
      <c r="L72" s="2"/>
      <c r="M72" s="2"/>
      <c r="N72" s="2"/>
      <c r="O72" s="2"/>
      <c r="P72" s="2"/>
      <c r="Q72" s="2"/>
      <c r="R72" s="2"/>
      <c r="S72" s="2"/>
      <c r="T72" s="2"/>
      <c r="U72" s="2"/>
      <c r="V72" s="2"/>
      <c r="W72" s="2"/>
      <c r="X72" s="2"/>
      <c r="Y72" s="2"/>
      <c r="Z72" s="2"/>
      <c r="AA72" s="2"/>
      <c r="AB72" s="2"/>
      <c r="AC72" s="2"/>
      <c r="AD72" s="2"/>
      <c r="AE72" s="2"/>
      <c r="AF72" s="2"/>
      <c r="AG72" s="2"/>
      <c r="AH72" s="2"/>
    </row>
    <row r="73" customFormat="false" ht="24" hidden="false" customHeight="true" outlineLevel="0" collapsed="false">
      <c r="A73" s="1"/>
      <c r="B73" s="1"/>
      <c r="C73" s="2"/>
      <c r="D73" s="2"/>
      <c r="E73" s="2"/>
      <c r="F73" s="2"/>
      <c r="G73" s="2"/>
      <c r="H73" s="2"/>
      <c r="I73" s="2"/>
      <c r="J73" s="2"/>
      <c r="K73" s="2"/>
      <c r="L73" s="2"/>
      <c r="M73" s="2"/>
      <c r="N73" s="2"/>
      <c r="O73" s="2"/>
      <c r="P73" s="2"/>
      <c r="Q73" s="2"/>
      <c r="R73" s="2"/>
      <c r="S73" s="2"/>
      <c r="T73" s="2"/>
      <c r="U73" s="2"/>
      <c r="V73" s="2"/>
      <c r="W73" s="2"/>
      <c r="X73" s="2"/>
      <c r="Y73" s="2"/>
      <c r="Z73" s="2"/>
      <c r="AA73" s="2"/>
      <c r="AB73" s="2"/>
      <c r="AC73" s="2"/>
      <c r="AD73" s="2"/>
      <c r="AE73" s="2"/>
      <c r="AF73" s="2"/>
      <c r="AG73" s="2"/>
      <c r="AH73" s="2"/>
    </row>
    <row r="74" customFormat="false" ht="24" hidden="false" customHeight="true" outlineLevel="0" collapsed="false">
      <c r="A74" s="1"/>
      <c r="B74" s="1"/>
      <c r="C74" s="2"/>
      <c r="D74" s="2"/>
      <c r="E74" s="2"/>
      <c r="F74" s="2"/>
      <c r="G74" s="2"/>
      <c r="H74" s="2"/>
      <c r="I74" s="2"/>
      <c r="J74" s="2"/>
      <c r="K74" s="2"/>
      <c r="L74" s="2"/>
      <c r="M74" s="2"/>
      <c r="N74" s="2"/>
      <c r="O74" s="2"/>
      <c r="P74" s="2"/>
      <c r="Q74" s="2"/>
      <c r="R74" s="2"/>
      <c r="S74" s="2"/>
      <c r="T74" s="2"/>
      <c r="U74" s="2"/>
      <c r="V74" s="2"/>
      <c r="W74" s="2"/>
      <c r="X74" s="2"/>
      <c r="Y74" s="2"/>
      <c r="Z74" s="2"/>
      <c r="AA74" s="2"/>
      <c r="AB74" s="2"/>
      <c r="AC74" s="2"/>
      <c r="AD74" s="2"/>
      <c r="AE74" s="2"/>
      <c r="AF74" s="2"/>
      <c r="AG74" s="2"/>
      <c r="AH74" s="2"/>
    </row>
    <row r="75" customFormat="false" ht="24" hidden="false" customHeight="true" outlineLevel="0" collapsed="false">
      <c r="A75" s="1"/>
      <c r="B75" s="1"/>
      <c r="C75" s="2"/>
      <c r="D75" s="2"/>
      <c r="E75" s="2"/>
      <c r="F75" s="2"/>
      <c r="G75" s="2"/>
      <c r="H75" s="2"/>
      <c r="I75" s="2"/>
      <c r="J75" s="2"/>
      <c r="K75" s="2"/>
      <c r="L75" s="2"/>
      <c r="M75" s="2"/>
      <c r="N75" s="2"/>
      <c r="O75" s="2"/>
      <c r="P75" s="2"/>
      <c r="Q75" s="2"/>
      <c r="R75" s="2"/>
      <c r="S75" s="2"/>
      <c r="T75" s="2"/>
      <c r="U75" s="2"/>
      <c r="V75" s="2"/>
      <c r="W75" s="2"/>
      <c r="X75" s="2"/>
      <c r="Y75" s="2"/>
      <c r="Z75" s="2"/>
      <c r="AA75" s="2"/>
      <c r="AB75" s="2"/>
      <c r="AC75" s="2"/>
      <c r="AD75" s="2"/>
      <c r="AE75" s="2"/>
      <c r="AF75" s="2"/>
      <c r="AG75" s="2"/>
      <c r="AH75" s="2"/>
    </row>
    <row r="76" customFormat="false" ht="24" hidden="false" customHeight="true" outlineLevel="0" collapsed="false">
      <c r="A76" s="1"/>
      <c r="B76" s="1"/>
      <c r="C76" s="2"/>
      <c r="D76" s="2"/>
      <c r="E76" s="2"/>
      <c r="F76" s="2"/>
      <c r="G76" s="2"/>
      <c r="H76" s="2"/>
      <c r="I76" s="2"/>
      <c r="J76" s="2"/>
      <c r="K76" s="2"/>
      <c r="L76" s="2"/>
      <c r="M76" s="2"/>
      <c r="N76" s="2"/>
      <c r="O76" s="2"/>
      <c r="P76" s="2"/>
      <c r="Q76" s="2"/>
      <c r="R76" s="2"/>
      <c r="S76" s="2"/>
      <c r="T76" s="2"/>
      <c r="U76" s="2"/>
      <c r="V76" s="2"/>
      <c r="W76" s="2"/>
      <c r="X76" s="2"/>
      <c r="Y76" s="2"/>
      <c r="Z76" s="2"/>
      <c r="AA76" s="2"/>
      <c r="AB76" s="2"/>
      <c r="AC76" s="2"/>
      <c r="AD76" s="2"/>
      <c r="AE76" s="2"/>
      <c r="AF76" s="2"/>
      <c r="AG76" s="2"/>
      <c r="AH76" s="2"/>
    </row>
    <row r="77" customFormat="false" ht="24" hidden="false" customHeight="true" outlineLevel="0" collapsed="false">
      <c r="A77" s="1"/>
      <c r="B77" s="1"/>
      <c r="C77" s="2"/>
      <c r="D77" s="2"/>
      <c r="E77" s="2"/>
      <c r="F77" s="2"/>
      <c r="G77" s="2"/>
      <c r="H77" s="2"/>
      <c r="I77" s="2"/>
      <c r="J77" s="2"/>
      <c r="K77" s="2"/>
      <c r="L77" s="2"/>
      <c r="M77" s="2"/>
      <c r="N77" s="2"/>
      <c r="O77" s="2"/>
      <c r="P77" s="2"/>
      <c r="Q77" s="2"/>
      <c r="R77" s="2"/>
      <c r="S77" s="2"/>
      <c r="T77" s="2"/>
      <c r="U77" s="2"/>
      <c r="V77" s="2"/>
      <c r="W77" s="2"/>
      <c r="X77" s="2"/>
      <c r="Y77" s="2"/>
      <c r="Z77" s="2"/>
      <c r="AA77" s="2"/>
      <c r="AB77" s="2"/>
      <c r="AC77" s="2"/>
      <c r="AD77" s="2"/>
      <c r="AE77" s="2"/>
      <c r="AF77" s="2"/>
      <c r="AG77" s="2"/>
      <c r="AH77" s="2"/>
    </row>
    <row r="78" customFormat="false" ht="24" hidden="false" customHeight="true" outlineLevel="0" collapsed="false">
      <c r="A78" s="1"/>
      <c r="B78" s="1"/>
      <c r="C78" s="2"/>
      <c r="D78" s="2"/>
      <c r="E78" s="2"/>
      <c r="F78" s="2"/>
      <c r="G78" s="2"/>
      <c r="H78" s="2"/>
      <c r="I78" s="2"/>
      <c r="J78" s="2"/>
      <c r="K78" s="2"/>
      <c r="L78" s="2"/>
      <c r="M78" s="2"/>
      <c r="N78" s="2"/>
      <c r="O78" s="2"/>
      <c r="P78" s="2"/>
      <c r="Q78" s="2"/>
      <c r="R78" s="2"/>
      <c r="S78" s="2"/>
      <c r="T78" s="2"/>
      <c r="U78" s="2"/>
      <c r="V78" s="2"/>
      <c r="W78" s="2"/>
      <c r="X78" s="2"/>
      <c r="Y78" s="2"/>
      <c r="Z78" s="2"/>
      <c r="AA78" s="2"/>
      <c r="AB78" s="2"/>
      <c r="AC78" s="2"/>
      <c r="AD78" s="2"/>
      <c r="AE78" s="2"/>
      <c r="AF78" s="2"/>
      <c r="AG78" s="2"/>
      <c r="AH78" s="2"/>
    </row>
    <row r="79" customFormat="false" ht="24" hidden="false" customHeight="true" outlineLevel="0" collapsed="false">
      <c r="A79" s="1"/>
      <c r="B79" s="1"/>
      <c r="C79" s="2"/>
      <c r="D79" s="2"/>
      <c r="E79" s="2"/>
      <c r="F79" s="2"/>
      <c r="G79" s="2"/>
      <c r="H79" s="2"/>
      <c r="I79" s="2"/>
      <c r="J79" s="2"/>
      <c r="K79" s="2"/>
      <c r="L79" s="2"/>
      <c r="M79" s="2"/>
      <c r="N79" s="2"/>
      <c r="O79" s="2"/>
      <c r="P79" s="2"/>
      <c r="Q79" s="2"/>
      <c r="R79" s="2"/>
      <c r="S79" s="2"/>
      <c r="T79" s="2"/>
      <c r="U79" s="2"/>
      <c r="V79" s="2"/>
      <c r="W79" s="2"/>
      <c r="X79" s="2"/>
      <c r="Y79" s="2"/>
      <c r="Z79" s="2"/>
      <c r="AA79" s="2"/>
      <c r="AB79" s="2"/>
      <c r="AC79" s="2"/>
      <c r="AD79" s="2"/>
      <c r="AE79" s="2"/>
      <c r="AF79" s="2"/>
      <c r="AG79" s="2"/>
      <c r="AH79" s="2"/>
    </row>
    <row r="80" customFormat="false" ht="24" hidden="false" customHeight="true" outlineLevel="0" collapsed="false">
      <c r="A80" s="1"/>
      <c r="B80" s="1"/>
      <c r="C80" s="2"/>
      <c r="D80" s="2"/>
      <c r="E80" s="2"/>
      <c r="F80" s="2"/>
      <c r="G80" s="2"/>
      <c r="H80" s="2"/>
      <c r="I80" s="2"/>
      <c r="J80" s="2"/>
      <c r="K80" s="2"/>
      <c r="L80" s="2"/>
      <c r="M80" s="2"/>
      <c r="N80" s="2"/>
      <c r="O80" s="2"/>
      <c r="P80" s="2"/>
      <c r="Q80" s="2"/>
      <c r="R80" s="2"/>
      <c r="S80" s="2"/>
      <c r="T80" s="2"/>
      <c r="U80" s="2"/>
      <c r="V80" s="2"/>
      <c r="W80" s="2"/>
      <c r="X80" s="2"/>
      <c r="Y80" s="2"/>
      <c r="Z80" s="2"/>
      <c r="AA80" s="2"/>
      <c r="AB80" s="2"/>
      <c r="AC80" s="2"/>
      <c r="AD80" s="2"/>
      <c r="AE80" s="2"/>
      <c r="AF80" s="2"/>
      <c r="AG80" s="2"/>
      <c r="AH80" s="2"/>
    </row>
    <row r="81" customFormat="false" ht="24" hidden="false" customHeight="true" outlineLevel="0" collapsed="false">
      <c r="A81" s="1"/>
      <c r="B81" s="1"/>
      <c r="C81" s="2"/>
      <c r="D81" s="2"/>
      <c r="E81" s="2"/>
      <c r="F81" s="2"/>
      <c r="G81" s="2"/>
      <c r="H81" s="2"/>
      <c r="I81" s="2"/>
      <c r="J81" s="2"/>
      <c r="K81" s="2"/>
      <c r="L81" s="2"/>
      <c r="M81" s="2"/>
      <c r="N81" s="2"/>
      <c r="O81" s="2"/>
      <c r="P81" s="2"/>
      <c r="Q81" s="2"/>
      <c r="R81" s="2"/>
      <c r="S81" s="2"/>
      <c r="T81" s="2"/>
      <c r="U81" s="2"/>
      <c r="V81" s="2"/>
      <c r="W81" s="2"/>
      <c r="X81" s="2"/>
      <c r="Y81" s="2"/>
      <c r="Z81" s="2"/>
      <c r="AA81" s="2"/>
      <c r="AB81" s="2"/>
      <c r="AC81" s="2"/>
      <c r="AD81" s="2"/>
      <c r="AE81" s="2"/>
      <c r="AF81" s="2"/>
      <c r="AG81" s="2"/>
      <c r="AH81" s="2"/>
    </row>
    <row r="82" customFormat="false" ht="24" hidden="false" customHeight="true" outlineLevel="0" collapsed="false">
      <c r="A82" s="1"/>
      <c r="B82" s="1"/>
      <c r="C82" s="2"/>
      <c r="D82" s="2"/>
      <c r="E82" s="2"/>
      <c r="F82" s="2"/>
      <c r="G82" s="2"/>
      <c r="H82" s="2"/>
      <c r="I82" s="2"/>
      <c r="J82" s="2"/>
      <c r="K82" s="2"/>
      <c r="L82" s="2"/>
      <c r="M82" s="2"/>
      <c r="N82" s="2"/>
      <c r="O82" s="2"/>
      <c r="P82" s="2"/>
      <c r="Q82" s="2"/>
      <c r="R82" s="2"/>
      <c r="S82" s="2"/>
      <c r="T82" s="2"/>
      <c r="U82" s="2"/>
      <c r="V82" s="2"/>
      <c r="W82" s="2"/>
      <c r="X82" s="2"/>
      <c r="Y82" s="2"/>
      <c r="Z82" s="2"/>
      <c r="AA82" s="2"/>
      <c r="AB82" s="2"/>
      <c r="AC82" s="2"/>
      <c r="AD82" s="2"/>
      <c r="AE82" s="2"/>
      <c r="AF82" s="2"/>
      <c r="AG82" s="2"/>
      <c r="AH82" s="2"/>
    </row>
    <row r="83" customFormat="false" ht="24" hidden="false" customHeight="true" outlineLevel="0" collapsed="false">
      <c r="A83" s="1"/>
      <c r="B83" s="1"/>
      <c r="C83" s="2"/>
      <c r="D83" s="2"/>
      <c r="E83" s="2"/>
      <c r="F83" s="2"/>
      <c r="G83" s="2"/>
      <c r="H83" s="2"/>
      <c r="I83" s="2"/>
      <c r="J83" s="2"/>
      <c r="K83" s="2"/>
      <c r="L83" s="2"/>
      <c r="M83" s="2"/>
      <c r="N83" s="2"/>
      <c r="O83" s="2"/>
      <c r="P83" s="2"/>
      <c r="Q83" s="2"/>
      <c r="R83" s="2"/>
      <c r="S83" s="2"/>
      <c r="T83" s="2"/>
      <c r="U83" s="2"/>
      <c r="V83" s="2"/>
      <c r="W83" s="2"/>
      <c r="X83" s="2"/>
      <c r="Y83" s="2"/>
      <c r="Z83" s="2"/>
      <c r="AA83" s="2"/>
      <c r="AB83" s="2"/>
      <c r="AC83" s="2"/>
      <c r="AD83" s="2"/>
      <c r="AE83" s="2"/>
      <c r="AF83" s="2"/>
      <c r="AG83" s="2"/>
      <c r="AH83" s="2"/>
    </row>
    <row r="84" customFormat="false" ht="24" hidden="false" customHeight="true" outlineLevel="0" collapsed="false">
      <c r="A84" s="1"/>
      <c r="B84" s="1"/>
      <c r="C84" s="2"/>
      <c r="D84" s="2"/>
      <c r="E84" s="2"/>
      <c r="F84" s="2"/>
      <c r="G84" s="2"/>
      <c r="H84" s="2"/>
      <c r="I84" s="2"/>
      <c r="J84" s="2"/>
      <c r="K84" s="2"/>
      <c r="L84" s="2"/>
      <c r="M84" s="2"/>
      <c r="N84" s="2"/>
      <c r="O84" s="2"/>
      <c r="P84" s="2"/>
      <c r="Q84" s="2"/>
      <c r="R84" s="2"/>
      <c r="S84" s="2"/>
      <c r="T84" s="2"/>
      <c r="U84" s="2"/>
      <c r="V84" s="2"/>
      <c r="W84" s="2"/>
      <c r="X84" s="2"/>
      <c r="Y84" s="2"/>
      <c r="Z84" s="2"/>
      <c r="AA84" s="2"/>
      <c r="AB84" s="2"/>
      <c r="AC84" s="2"/>
      <c r="AD84" s="2"/>
      <c r="AE84" s="2"/>
      <c r="AF84" s="2"/>
      <c r="AG84" s="2"/>
      <c r="AH84" s="2"/>
    </row>
    <row r="85" customFormat="false" ht="24" hidden="false" customHeight="true" outlineLevel="0" collapsed="false">
      <c r="A85" s="1"/>
      <c r="B85" s="1"/>
      <c r="C85" s="2"/>
      <c r="D85" s="2"/>
      <c r="E85" s="2"/>
      <c r="F85" s="2"/>
      <c r="G85" s="2"/>
      <c r="H85" s="2"/>
      <c r="I85" s="2"/>
      <c r="J85" s="2"/>
      <c r="K85" s="2"/>
      <c r="L85" s="2"/>
      <c r="M85" s="2"/>
      <c r="N85" s="2"/>
      <c r="O85" s="2"/>
      <c r="P85" s="2"/>
      <c r="Q85" s="2"/>
      <c r="R85" s="2"/>
      <c r="S85" s="2"/>
      <c r="T85" s="2"/>
      <c r="U85" s="2"/>
      <c r="V85" s="2"/>
      <c r="W85" s="2"/>
      <c r="X85" s="2"/>
      <c r="Y85" s="2"/>
      <c r="Z85" s="2"/>
      <c r="AA85" s="2"/>
      <c r="AB85" s="2"/>
      <c r="AC85" s="2"/>
      <c r="AD85" s="2"/>
      <c r="AE85" s="2"/>
      <c r="AF85" s="2"/>
      <c r="AG85" s="2"/>
      <c r="AH85" s="2"/>
    </row>
    <row r="86" customFormat="false" ht="24" hidden="false" customHeight="true" outlineLevel="0" collapsed="false">
      <c r="A86" s="1"/>
      <c r="B86" s="1"/>
      <c r="C86" s="2"/>
      <c r="D86" s="2"/>
      <c r="E86" s="2"/>
      <c r="F86" s="2"/>
      <c r="G86" s="2"/>
      <c r="H86" s="2"/>
      <c r="I86" s="2"/>
      <c r="J86" s="2"/>
      <c r="K86" s="2"/>
      <c r="L86" s="2"/>
      <c r="M86" s="2"/>
      <c r="N86" s="2"/>
      <c r="O86" s="2"/>
      <c r="P86" s="2"/>
      <c r="Q86" s="2"/>
      <c r="R86" s="2"/>
      <c r="S86" s="2"/>
      <c r="T86" s="2"/>
      <c r="U86" s="2"/>
      <c r="V86" s="2"/>
      <c r="W86" s="2"/>
      <c r="X86" s="2"/>
      <c r="Y86" s="2"/>
      <c r="Z86" s="2"/>
      <c r="AA86" s="2"/>
      <c r="AB86" s="2"/>
      <c r="AC86" s="2"/>
      <c r="AD86" s="2"/>
      <c r="AE86" s="2"/>
      <c r="AF86" s="2"/>
      <c r="AG86" s="2"/>
      <c r="AH86" s="2"/>
    </row>
  </sheetData>
  <conditionalFormatting sqref="W7:X18">
    <cfRule type="containsText" priority="2" operator="containsText" aboveAverage="0" equalAverage="0" bottom="0" percent="0" rank="0" text="Missing" dxfId="0">
      <formula>NOT(ISERROR(SEARCH("Missing",W7)))</formula>
    </cfRule>
    <cfRule type="containsText" priority="3" operator="containsText" aboveAverage="0" equalAverage="0" bottom="0" percent="0" rank="0" text="Invalid" dxfId="0">
      <formula>NOT(ISERROR(SEARCH("Invalid",W7)))</formula>
    </cfRule>
    <cfRule type="containsText" priority="4" operator="containsText" aboveAverage="0" equalAverage="0" bottom="0" percent="0" rank="0" text="Hold" dxfId="0">
      <formula>NOT(ISERROR(SEARCH("Hold",W7)))</formula>
    </cfRule>
    <cfRule type="containsText" priority="5" operator="containsText" aboveAverage="0" equalAverage="0" bottom="0" percent="0" rank="0" text="Investigate" dxfId="0">
      <formula>NOT(ISERROR(SEARCH("Investigate",W7)))</formula>
    </cfRule>
    <cfRule type="containsText" priority="6" operator="containsText" aboveAverage="0" equalAverage="0" bottom="0" percent="0" rank="0" text="Walk" dxfId="0">
      <formula>NOT(ISERROR(SEARCH("Walk",W7)))</formula>
    </cfRule>
    <cfRule type="containsText" priority="7" operator="containsText" aboveAverage="0" equalAverage="0" bottom="0" percent="0" rank="0" text="Overdue" dxfId="0">
      <formula>NOT(ISERROR(SEARCH("Overdue",W7)))</formula>
    </cfRule>
    <cfRule type="containsText" priority="8" operator="containsText" aboveAverage="0" equalAverage="0" bottom="0" percent="0" rank="0" text="Unverified" dxfId="0">
      <formula>NOT(ISERROR(SEARCH("Unverified",W7)))</formula>
    </cfRule>
    <cfRule type="containsText" priority="9" operator="containsText" aboveAverage="0" equalAverage="0" bottom="0" percent="0" rank="0" text="Assumption" dxfId="0">
      <formula>NOT(ISERROR(SEARCH("Assumption",W7)))</formula>
    </cfRule>
    <cfRule type="containsText" priority="10" operator="containsText" aboveAverage="0" equalAverage="0" bottom="0" percent="0" rank="0" text="Conflicting" dxfId="0">
      <formula>NOT(ISERROR(SEARCH("Conflicting",W7)))</formula>
    </cfRule>
    <cfRule type="containsText" priority="11" operator="containsText" aboveAverage="0" equalAverage="0" bottom="0" percent="0" rank="0" text="Stale" dxfId="0">
      <formula>NOT(ISERROR(SEARCH("Stale",W7)))</formula>
    </cfRule>
    <cfRule type="containsText" priority="12" operator="containsText" aboveAverage="0" equalAverage="0" bottom="0" percent="0" rank="0" text="Future" dxfId="0">
      <formula>NOT(ISERROR(SEARCH("Future",W7)))</formula>
    </cfRule>
    <cfRule type="containsText" priority="13" operator="containsText" aboveAverage="0" equalAverage="0" bottom="0" percent="0" rank="0" text="Conditional" dxfId="0">
      <formula>NOT(ISERROR(SEARCH("Conditional",W7)))</formula>
    </cfRule>
    <cfRule type="containsText" priority="14" operator="containsText" aboveAverage="0" equalAverage="0" bottom="0" percent="0" rank="0" text="Reassess" dxfId="0">
      <formula>NOT(ISERROR(SEARCH("Reassess",W7)))</formula>
    </cfRule>
    <cfRule type="containsText" priority="15" operator="containsText" aboveAverage="0" equalAverage="0" bottom="0" percent="0" rank="0" text="Beyond" dxfId="0">
      <formula>NOT(ISERROR(SEARCH("Beyond",W7)))</formula>
    </cfRule>
    <cfRule type="containsText" priority="16" operator="containsText" aboveAverage="0" equalAverage="0" bottom="0" percent="0" rank="0" text="Above" dxfId="0">
      <formula>NOT(ISERROR(SEARCH("Above",W7)))</formula>
    </cfRule>
    <cfRule type="containsText" priority="17" operator="containsText" aboveAverage="0" equalAverage="0" bottom="0" percent="0" rank="0" text="Open" dxfId="0">
      <formula>NOT(ISERROR(SEARCH("Open",W7)))</formula>
    </cfRule>
  </conditionalFormatting>
  <conditionalFormatting sqref="AB7:AD18">
    <cfRule type="containsText" priority="18" operator="containsText" aboveAverage="0" equalAverage="0" bottom="0" percent="0" rank="0" text="Missing" dxfId="0">
      <formula>NOT(ISERROR(SEARCH("Missing",AB7)))</formula>
    </cfRule>
    <cfRule type="containsText" priority="19" operator="containsText" aboveAverage="0" equalAverage="0" bottom="0" percent="0" rank="0" text="Invalid" dxfId="0">
      <formula>NOT(ISERROR(SEARCH("Invalid",AB7)))</formula>
    </cfRule>
    <cfRule type="containsText" priority="20" operator="containsText" aboveAverage="0" equalAverage="0" bottom="0" percent="0" rank="0" text="Hold" dxfId="0">
      <formula>NOT(ISERROR(SEARCH("Hold",AB7)))</formula>
    </cfRule>
    <cfRule type="containsText" priority="21" operator="containsText" aboveAverage="0" equalAverage="0" bottom="0" percent="0" rank="0" text="Investigate" dxfId="0">
      <formula>NOT(ISERROR(SEARCH("Investigate",AB7)))</formula>
    </cfRule>
    <cfRule type="containsText" priority="22" operator="containsText" aboveAverage="0" equalAverage="0" bottom="0" percent="0" rank="0" text="Walk" dxfId="0">
      <formula>NOT(ISERROR(SEARCH("Walk",AB7)))</formula>
    </cfRule>
    <cfRule type="containsText" priority="23" operator="containsText" aboveAverage="0" equalAverage="0" bottom="0" percent="0" rank="0" text="Overdue" dxfId="0">
      <formula>NOT(ISERROR(SEARCH("Overdue",AB7)))</formula>
    </cfRule>
    <cfRule type="containsText" priority="24" operator="containsText" aboveAverage="0" equalAverage="0" bottom="0" percent="0" rank="0" text="Unverified" dxfId="0">
      <formula>NOT(ISERROR(SEARCH("Unverified",AB7)))</formula>
    </cfRule>
    <cfRule type="containsText" priority="25" operator="containsText" aboveAverage="0" equalAverage="0" bottom="0" percent="0" rank="0" text="Assumption" dxfId="0">
      <formula>NOT(ISERROR(SEARCH("Assumption",AB7)))</formula>
    </cfRule>
    <cfRule type="containsText" priority="26" operator="containsText" aboveAverage="0" equalAverage="0" bottom="0" percent="0" rank="0" text="Conflicting" dxfId="0">
      <formula>NOT(ISERROR(SEARCH("Conflicting",AB7)))</formula>
    </cfRule>
    <cfRule type="containsText" priority="27" operator="containsText" aboveAverage="0" equalAverage="0" bottom="0" percent="0" rank="0" text="Stale" dxfId="0">
      <formula>NOT(ISERROR(SEARCH("Stale",AB7)))</formula>
    </cfRule>
    <cfRule type="containsText" priority="28" operator="containsText" aboveAverage="0" equalAverage="0" bottom="0" percent="0" rank="0" text="Future" dxfId="0">
      <formula>NOT(ISERROR(SEARCH("Future",AB7)))</formula>
    </cfRule>
    <cfRule type="containsText" priority="29" operator="containsText" aboveAverage="0" equalAverage="0" bottom="0" percent="0" rank="0" text="Conditional" dxfId="0">
      <formula>NOT(ISERROR(SEARCH("Conditional",AB7)))</formula>
    </cfRule>
    <cfRule type="containsText" priority="30" operator="containsText" aboveAverage="0" equalAverage="0" bottom="0" percent="0" rank="0" text="Reassess" dxfId="0">
      <formula>NOT(ISERROR(SEARCH("Reassess",AB7)))</formula>
    </cfRule>
    <cfRule type="containsText" priority="31" operator="containsText" aboveAverage="0" equalAverage="0" bottom="0" percent="0" rank="0" text="Beyond" dxfId="0">
      <formula>NOT(ISERROR(SEARCH("Beyond",AB7)))</formula>
    </cfRule>
    <cfRule type="containsText" priority="32" operator="containsText" aboveAverage="0" equalAverage="0" bottom="0" percent="0" rank="0" text="Above" dxfId="0">
      <formula>NOT(ISERROR(SEARCH("Above",AB7)))</formula>
    </cfRule>
    <cfRule type="containsText" priority="33" operator="containsText" aboveAverage="0" equalAverage="0" bottom="0" percent="0" rank="0" text="Open" dxfId="0">
      <formula>NOT(ISERROR(SEARCH("Open",AB7)))</formula>
    </cfRule>
  </conditionalFormatting>
  <conditionalFormatting sqref="AG7:AG18">
    <cfRule type="containsText" priority="34" operator="containsText" aboveAverage="0" equalAverage="0" bottom="0" percent="0" rank="0" text="Missing" dxfId="0">
      <formula>NOT(ISERROR(SEARCH("Missing",AG7)))</formula>
    </cfRule>
    <cfRule type="containsText" priority="35" operator="containsText" aboveAverage="0" equalAverage="0" bottom="0" percent="0" rank="0" text="Invalid" dxfId="0">
      <formula>NOT(ISERROR(SEARCH("Invalid",AG7)))</formula>
    </cfRule>
    <cfRule type="containsText" priority="36" operator="containsText" aboveAverage="0" equalAverage="0" bottom="0" percent="0" rank="0" text="Hold" dxfId="0">
      <formula>NOT(ISERROR(SEARCH("Hold",AG7)))</formula>
    </cfRule>
    <cfRule type="containsText" priority="37" operator="containsText" aboveAverage="0" equalAverage="0" bottom="0" percent="0" rank="0" text="Investigate" dxfId="0">
      <formula>NOT(ISERROR(SEARCH("Investigate",AG7)))</formula>
    </cfRule>
    <cfRule type="containsText" priority="38" operator="containsText" aboveAverage="0" equalAverage="0" bottom="0" percent="0" rank="0" text="Walk" dxfId="0">
      <formula>NOT(ISERROR(SEARCH("Walk",AG7)))</formula>
    </cfRule>
    <cfRule type="containsText" priority="39" operator="containsText" aboveAverage="0" equalAverage="0" bottom="0" percent="0" rank="0" text="Overdue" dxfId="0">
      <formula>NOT(ISERROR(SEARCH("Overdue",AG7)))</formula>
    </cfRule>
    <cfRule type="containsText" priority="40" operator="containsText" aboveAverage="0" equalAverage="0" bottom="0" percent="0" rank="0" text="Unverified" dxfId="0">
      <formula>NOT(ISERROR(SEARCH("Unverified",AG7)))</formula>
    </cfRule>
    <cfRule type="containsText" priority="41" operator="containsText" aboveAverage="0" equalAverage="0" bottom="0" percent="0" rank="0" text="Assumption" dxfId="0">
      <formula>NOT(ISERROR(SEARCH("Assumption",AG7)))</formula>
    </cfRule>
    <cfRule type="containsText" priority="42" operator="containsText" aboveAverage="0" equalAverage="0" bottom="0" percent="0" rank="0" text="Conflicting" dxfId="0">
      <formula>NOT(ISERROR(SEARCH("Conflicting",AG7)))</formula>
    </cfRule>
    <cfRule type="containsText" priority="43" operator="containsText" aboveAverage="0" equalAverage="0" bottom="0" percent="0" rank="0" text="Stale" dxfId="0">
      <formula>NOT(ISERROR(SEARCH("Stale",AG7)))</formula>
    </cfRule>
    <cfRule type="containsText" priority="44" operator="containsText" aboveAverage="0" equalAverage="0" bottom="0" percent="0" rank="0" text="Future" dxfId="0">
      <formula>NOT(ISERROR(SEARCH("Future",AG7)))</formula>
    </cfRule>
    <cfRule type="containsText" priority="45" operator="containsText" aboveAverage="0" equalAverage="0" bottom="0" percent="0" rank="0" text="Conditional" dxfId="0">
      <formula>NOT(ISERROR(SEARCH("Conditional",AG7)))</formula>
    </cfRule>
    <cfRule type="containsText" priority="46" operator="containsText" aboveAverage="0" equalAverage="0" bottom="0" percent="0" rank="0" text="Reassess" dxfId="0">
      <formula>NOT(ISERROR(SEARCH("Reassess",AG7)))</formula>
    </cfRule>
    <cfRule type="containsText" priority="47" operator="containsText" aboveAverage="0" equalAverage="0" bottom="0" percent="0" rank="0" text="Beyond" dxfId="0">
      <formula>NOT(ISERROR(SEARCH("Beyond",AG7)))</formula>
    </cfRule>
    <cfRule type="containsText" priority="48" operator="containsText" aboveAverage="0" equalAverage="0" bottom="0" percent="0" rank="0" text="Above" dxfId="0">
      <formula>NOT(ISERROR(SEARCH("Above",AG7)))</formula>
    </cfRule>
    <cfRule type="containsText" priority="49" operator="containsText" aboveAverage="0" equalAverage="0" bottom="0" percent="0" rank="0" text="Open" dxfId="0">
      <formula>NOT(ISERROR(SEARCH("Open",AG7)))</formula>
    </cfRule>
  </conditionalFormatting>
  <dataValidations count="5">
    <dataValidation allowBlank="false" errorStyle="stop" operator="between" showDropDown="false" showErrorMessage="false" showInputMessage="false" sqref="I7:I18" type="list">
      <formula1>"Open,Not now,Unknown"</formula1>
      <formula2>0</formula2>
    </dataValidation>
    <dataValidation allowBlank="false" errorStyle="stop" operator="between" showDropDown="false" showErrorMessage="false" showInputMessage="false" sqref="J7:J18" type="list">
      <formula1>"Confirmed,Missing,Unknown"</formula1>
      <formula2>0</formula2>
    </dataValidation>
    <dataValidation allowBlank="false" errorStyle="stop" operator="between" showDropDown="false" showErrorMessage="false" showInputMessage="false" sqref="N7:N18" type="list">
      <formula1>"Yes,No,Unknown"</formula1>
      <formula2>0</formula2>
    </dataValidation>
    <dataValidation allowBlank="false" errorStyle="stop" operator="between" showDropDown="false" showErrorMessage="false" showInputMessage="false" sqref="O7:O18" type="list">
      <formula1>"Investigate,Price,Protect,Walk"</formula1>
      <formula2>0</formula2>
    </dataValidation>
    <dataValidation allowBlank="false" errorStyle="stop" operator="between" showDropDown="false" showErrorMessage="false" showInputMessage="false" sqref="T7:T18" type="list">
      <formula1>"Verified,Unverified,Assumption,Conflicting"</formula1>
      <formula2>0</formula2>
    </dataValidation>
  </dataValidations>
  <printOptions headings="false" gridLines="false" gridLinesSet="true" horizontalCentered="false" verticalCentered="false"/>
  <pageMargins left="0.7" right="0.7" top="0.75" bottom="0.75"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tableParts>
    <tablePart r:id="rId1"/>
  </tableParts>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AH86"/>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4" ySplit="6" topLeftCell="E7" activePane="bottomRight" state="frozen"/>
      <selection pane="topLeft" activeCell="A1" activeCellId="0" sqref="A1"/>
      <selection pane="topRight" activeCell="E1" activeCellId="0" sqref="E1"/>
      <selection pane="bottomLeft" activeCell="A7" activeCellId="0" sqref="A7"/>
      <selection pane="bottomRight" activeCell="A1" activeCellId="0" sqref="A1"/>
    </sheetView>
  </sheetViews>
  <sheetFormatPr defaultColWidth="8.6796875" defaultRowHeight="15" zeroHeight="false" outlineLevelRow="0" outlineLevelCol="0"/>
  <cols>
    <col collapsed="false" customWidth="true" hidden="false" outlineLevel="0" max="2" min="1" style="0" width="2.5"/>
    <col collapsed="false" customWidth="true" hidden="false" outlineLevel="0" max="3" min="3" style="0" width="12"/>
    <col collapsed="false" customWidth="true" hidden="false" outlineLevel="0" max="4" min="4" style="0" width="13"/>
    <col collapsed="false" customWidth="true" hidden="false" outlineLevel="0" max="5" min="5" style="0" width="14"/>
    <col collapsed="false" customWidth="true" hidden="false" outlineLevel="0" max="6" min="6" style="0" width="17"/>
    <col collapsed="false" customWidth="true" hidden="false" outlineLevel="0" max="7" min="7" style="0" width="39"/>
    <col collapsed="false" customWidth="true" hidden="false" outlineLevel="0" max="8" min="8" style="0" width="15"/>
    <col collapsed="false" customWidth="true" hidden="false" outlineLevel="0" max="9" min="9" style="0" width="46"/>
    <col collapsed="false" customWidth="true" hidden="false" outlineLevel="0" max="10" min="10" style="0" width="36"/>
    <col collapsed="false" customWidth="true" hidden="false" outlineLevel="0" max="11" min="11" style="0" width="20"/>
    <col collapsed="false" customWidth="true" hidden="false" outlineLevel="0" max="12" min="12" style="0" width="15"/>
    <col collapsed="false" customWidth="true" hidden="false" outlineLevel="0" max="13" min="13" style="0" width="25"/>
    <col collapsed="false" customWidth="true" hidden="false" outlineLevel="0" max="14" min="14" style="0" width="22"/>
    <col collapsed="false" customWidth="true" hidden="false" outlineLevel="0" max="15" min="15" style="0" width="17"/>
    <col collapsed="false" customWidth="true" hidden="false" outlineLevel="0" max="17" min="16" style="0" width="58"/>
    <col collapsed="false" customWidth="true" hidden="false" outlineLevel="0" max="34" min="18" style="0" width="18"/>
  </cols>
  <sheetData>
    <row r="1" customFormat="false" ht="24" hidden="false" customHeight="true" outlineLevel="0" collapsed="false">
      <c r="A1" s="1"/>
      <c r="B1" s="1"/>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row>
    <row r="2" customFormat="false" ht="24" hidden="false" customHeight="true" outlineLevel="0" collapsed="false">
      <c r="A2" s="1"/>
      <c r="B2" s="1"/>
      <c r="C2" s="3" t="s">
        <v>211</v>
      </c>
      <c r="D2" s="2"/>
      <c r="E2" s="2"/>
      <c r="F2" s="2"/>
      <c r="G2" s="2"/>
      <c r="H2" s="2"/>
      <c r="I2" s="2"/>
      <c r="J2" s="2"/>
      <c r="K2" s="2"/>
      <c r="L2" s="2"/>
      <c r="M2" s="2"/>
      <c r="N2" s="2"/>
      <c r="O2" s="2"/>
      <c r="P2" s="2"/>
      <c r="Q2" s="2"/>
      <c r="R2" s="2"/>
      <c r="S2" s="2"/>
      <c r="T2" s="2"/>
      <c r="U2" s="2"/>
      <c r="V2" s="2"/>
      <c r="W2" s="2"/>
      <c r="X2" s="2"/>
      <c r="Y2" s="2"/>
      <c r="Z2" s="2"/>
      <c r="AA2" s="2"/>
      <c r="AB2" s="2"/>
      <c r="AC2" s="2"/>
      <c r="AD2" s="2"/>
      <c r="AE2" s="2"/>
      <c r="AF2" s="2"/>
      <c r="AG2" s="2"/>
      <c r="AH2" s="2"/>
    </row>
    <row r="3" customFormat="false" ht="24" hidden="false" customHeight="true" outlineLevel="0" collapsed="false">
      <c r="A3" s="1"/>
      <c r="B3" s="1"/>
      <c r="C3" s="4" t="s">
        <v>212</v>
      </c>
      <c r="D3" s="2"/>
      <c r="E3" s="2"/>
      <c r="F3" s="2"/>
      <c r="G3" s="2"/>
      <c r="H3" s="2"/>
      <c r="I3" s="2"/>
      <c r="J3" s="2"/>
      <c r="K3" s="2"/>
      <c r="L3" s="2"/>
      <c r="M3" s="2"/>
      <c r="N3" s="2"/>
      <c r="O3" s="2"/>
      <c r="P3" s="2"/>
      <c r="Q3" s="2"/>
      <c r="R3" s="2"/>
      <c r="S3" s="2"/>
      <c r="T3" s="2"/>
      <c r="U3" s="2"/>
      <c r="V3" s="2"/>
      <c r="W3" s="2"/>
      <c r="X3" s="2"/>
      <c r="Y3" s="2"/>
      <c r="Z3" s="2"/>
      <c r="AA3" s="2"/>
      <c r="AB3" s="2"/>
      <c r="AC3" s="2"/>
      <c r="AD3" s="2"/>
      <c r="AE3" s="2"/>
      <c r="AF3" s="2"/>
      <c r="AG3" s="2"/>
      <c r="AH3" s="2"/>
    </row>
    <row r="4" customFormat="false" ht="24" hidden="false" customHeight="true" outlineLevel="0" collapsed="false">
      <c r="A4" s="1"/>
      <c r="B4" s="1"/>
      <c r="C4" s="4" t="s">
        <v>213</v>
      </c>
      <c r="D4" s="2"/>
      <c r="E4" s="2"/>
      <c r="F4" s="2"/>
      <c r="G4" s="2"/>
      <c r="H4" s="2"/>
      <c r="I4" s="2"/>
      <c r="J4" s="2"/>
      <c r="K4" s="2"/>
      <c r="L4" s="2"/>
      <c r="M4" s="2"/>
      <c r="N4" s="2"/>
      <c r="O4" s="2"/>
      <c r="P4" s="2"/>
      <c r="Q4" s="2"/>
      <c r="R4" s="2"/>
      <c r="S4" s="2"/>
      <c r="T4" s="2"/>
      <c r="U4" s="2"/>
      <c r="V4" s="2"/>
      <c r="W4" s="2"/>
      <c r="X4" s="2"/>
      <c r="Y4" s="2"/>
      <c r="Z4" s="2"/>
      <c r="AA4" s="2"/>
      <c r="AB4" s="2"/>
      <c r="AC4" s="2"/>
      <c r="AD4" s="2"/>
      <c r="AE4" s="2"/>
      <c r="AF4" s="2"/>
      <c r="AG4" s="2"/>
      <c r="AH4" s="2"/>
    </row>
    <row r="5" customFormat="false" ht="24" hidden="false" customHeight="true" outlineLevel="0" collapsed="false">
      <c r="A5" s="1"/>
      <c r="B5" s="1"/>
      <c r="C5" s="2"/>
      <c r="D5" s="2"/>
      <c r="E5" s="2"/>
      <c r="F5" s="2"/>
      <c r="G5" s="2"/>
      <c r="H5" s="2"/>
      <c r="I5" s="2"/>
      <c r="J5" s="2"/>
      <c r="K5" s="2"/>
      <c r="L5" s="2"/>
      <c r="M5" s="2"/>
      <c r="N5" s="2"/>
      <c r="O5" s="2"/>
      <c r="P5" s="2"/>
      <c r="Q5" s="2"/>
      <c r="R5" s="2"/>
      <c r="S5" s="2"/>
      <c r="T5" s="2"/>
      <c r="U5" s="2"/>
      <c r="V5" s="2"/>
      <c r="W5" s="2"/>
      <c r="X5" s="2"/>
      <c r="Y5" s="2"/>
      <c r="Z5" s="2"/>
      <c r="AA5" s="2"/>
      <c r="AB5" s="2"/>
      <c r="AC5" s="2"/>
      <c r="AD5" s="2"/>
      <c r="AE5" s="2"/>
      <c r="AF5" s="2"/>
      <c r="AG5" s="2"/>
      <c r="AH5" s="2"/>
    </row>
    <row r="6" customFormat="false" ht="42" hidden="false" customHeight="true" outlineLevel="0" collapsed="false">
      <c r="A6" s="1"/>
      <c r="B6" s="1"/>
      <c r="C6" s="6" t="s">
        <v>10</v>
      </c>
      <c r="D6" s="6" t="s">
        <v>88</v>
      </c>
      <c r="E6" s="6" t="s">
        <v>214</v>
      </c>
      <c r="F6" s="6" t="s">
        <v>120</v>
      </c>
      <c r="G6" s="6" t="s">
        <v>160</v>
      </c>
      <c r="H6" s="6" t="s">
        <v>122</v>
      </c>
      <c r="I6" s="6" t="s">
        <v>215</v>
      </c>
      <c r="J6" s="6" t="s">
        <v>216</v>
      </c>
      <c r="K6" s="6" t="s">
        <v>217</v>
      </c>
      <c r="L6" s="6" t="s">
        <v>90</v>
      </c>
      <c r="M6" s="6" t="s">
        <v>162</v>
      </c>
      <c r="N6" s="6" t="s">
        <v>218</v>
      </c>
      <c r="O6" s="6" t="s">
        <v>170</v>
      </c>
      <c r="P6" s="6" t="s">
        <v>219</v>
      </c>
      <c r="Q6" s="6" t="s">
        <v>220</v>
      </c>
      <c r="R6" s="2"/>
      <c r="S6" s="2"/>
      <c r="T6" s="2"/>
      <c r="U6" s="2"/>
      <c r="V6" s="2"/>
      <c r="W6" s="2"/>
      <c r="X6" s="2"/>
      <c r="Y6" s="2"/>
      <c r="Z6" s="2"/>
      <c r="AA6" s="2"/>
      <c r="AB6" s="2"/>
      <c r="AC6" s="2"/>
      <c r="AD6" s="2"/>
      <c r="AE6" s="2"/>
      <c r="AF6" s="2"/>
      <c r="AG6" s="2"/>
      <c r="AH6" s="2"/>
    </row>
    <row r="7" customFormat="false" ht="79.5" hidden="false" customHeight="true" outlineLevel="0" collapsed="false">
      <c r="A7" s="1"/>
      <c r="B7" s="1"/>
      <c r="C7" s="14" t="s">
        <v>171</v>
      </c>
      <c r="D7" s="14" t="s">
        <v>93</v>
      </c>
      <c r="E7" s="14" t="s">
        <v>221</v>
      </c>
      <c r="F7" s="14" t="s">
        <v>129</v>
      </c>
      <c r="G7" s="14" t="s">
        <v>222</v>
      </c>
      <c r="H7" s="17" t="n">
        <v>46275</v>
      </c>
      <c r="I7" s="14" t="s">
        <v>223</v>
      </c>
      <c r="J7" s="14" t="s">
        <v>224</v>
      </c>
      <c r="K7" s="25" t="str">
        <f aca="false">IF(OR(C7="",COUNTIFS(Targets!$C$7:$C$18,C7)&lt;&gt;1),"Invalid target ID",IF(INDEX(Targets!$D$7:$D$18,MATCH(C7,Targets!$C$7:$C$18,0))="","Unused","Active"))</f>
        <v>Active</v>
      </c>
      <c r="L7" s="25" t="str">
        <f aca="false">IF(OR(D7="",COUNTIFS(Mandate!$C$34:$C$39,D7)&lt;&gt;1),"Invalid criterion",IF(INDEX(Mandate!$G$34:$G$39,MATCH(D7,Mandate!$C$34:$C$39,0))&lt;&gt;"Defined","Invalid criterion",INDEX(Mandate!$E$34:$E$39,MATCH(D7,Mandate!$C$34:$C$39,0))))</f>
        <v>Yes</v>
      </c>
      <c r="M7" s="25" t="str">
        <f aca="false">IF(K7="Unused","Unused",IF(Mandate!$D$28&lt;&gt;"Defined","Missing mandate",IF(F7&lt;&gt;"Verified",IF(OR(F7="Assumption",F7="Unverified",F7="Conflicting"),F7,"Missing evidence label"),IF(OR(G7="",I7="",NOT(ISNUMBER(H7)),H7&lt;=0),"Missing evidence",IF(H7&gt;Mandate!$D$17,"Future evidence date",IF(Mandate!$D$17-H7&gt;Mandate!$D$18,"Stale evidence","Verified"))))))</f>
        <v>Assumption</v>
      </c>
      <c r="N7" s="25" t="str">
        <f aca="false">IF(K7="Unused","Unused",IF(OR(K7&lt;&gt;"Active",L7="Invalid criterion",COUNTIFS($C$7:$C$78,C7,$D$7:$D$78,D7)&lt;&gt;1,AND(E7&lt;&gt;"Meets",E7&lt;&gt;"Fails",E7&lt;&gt;"Unknown")),"Invalid record",IF(L7="No","Optional finding",IF(E7="Fails","Fail",IF(OR(NOT(ISNUMBER(O7)),O7&lt;&gt;Mandate!$D$27,P7&lt;&gt;Q7),"Open: reassess basis",IF(AND(E7="Meets",M7="Verified"),"Met","Open"))))))</f>
        <v>Open</v>
      </c>
      <c r="O7" s="32" t="n">
        <v>1</v>
      </c>
      <c r="P7" s="14" t="s">
        <v>225</v>
      </c>
      <c r="Q7" s="25" t="str">
        <f aca="false">IF(L7="Invalid criterion","Invalid criterion",INDEX(Mandate!$D$34:$D$39,MATCH(D7,Mandate!$C$34:$C$39,0))&amp;"; "&amp;L7&amp;"; "&amp;INDEX(Mandate!$F$34:$F$39,MATCH(D7,Mandate!$C$34:$C$39,0)))</f>
        <v>Closes the capability gap; Yes; Demonstrated workflow and team capability mapped to the mandate.</v>
      </c>
      <c r="R7" s="2"/>
      <c r="S7" s="2"/>
      <c r="T7" s="2"/>
      <c r="U7" s="2"/>
      <c r="V7" s="2"/>
      <c r="W7" s="2"/>
      <c r="X7" s="2"/>
      <c r="Y7" s="2"/>
      <c r="Z7" s="2"/>
      <c r="AA7" s="2"/>
      <c r="AB7" s="2"/>
      <c r="AC7" s="2"/>
      <c r="AD7" s="2"/>
      <c r="AE7" s="2"/>
      <c r="AF7" s="2"/>
      <c r="AG7" s="2"/>
      <c r="AH7" s="2"/>
    </row>
    <row r="8" customFormat="false" ht="79.5" hidden="false" customHeight="true" outlineLevel="0" collapsed="false">
      <c r="A8" s="1"/>
      <c r="B8" s="1"/>
      <c r="C8" s="14" t="s">
        <v>171</v>
      </c>
      <c r="D8" s="14" t="s">
        <v>97</v>
      </c>
      <c r="E8" s="14" t="s">
        <v>221</v>
      </c>
      <c r="F8" s="14" t="s">
        <v>129</v>
      </c>
      <c r="G8" s="14" t="s">
        <v>222</v>
      </c>
      <c r="H8" s="17" t="n">
        <v>46275</v>
      </c>
      <c r="I8" s="14" t="s">
        <v>226</v>
      </c>
      <c r="J8" s="14" t="s">
        <v>224</v>
      </c>
      <c r="K8" s="25" t="str">
        <f aca="false">IF(OR(C8="",COUNTIFS(Targets!$C$7:$C$18,C8)&lt;&gt;1),"Invalid target ID",IF(INDEX(Targets!$D$7:$D$18,MATCH(C8,Targets!$C$7:$C$18,0))="","Unused","Active"))</f>
        <v>Active</v>
      </c>
      <c r="L8" s="25" t="str">
        <f aca="false">IF(OR(D8="",COUNTIFS(Mandate!$C$34:$C$39,D8)&lt;&gt;1),"Invalid criterion",IF(INDEX(Mandate!$G$34:$G$39,MATCH(D8,Mandate!$C$34:$C$39,0))&lt;&gt;"Defined","Invalid criterion",INDEX(Mandate!$E$34:$E$39,MATCH(D8,Mandate!$C$34:$C$39,0))))</f>
        <v>Yes</v>
      </c>
      <c r="M8" s="25" t="str">
        <f aca="false">IF(K8="Unused","Unused",IF(Mandate!$D$28&lt;&gt;"Defined","Missing mandate",IF(F8&lt;&gt;"Verified",IF(OR(F8="Assumption",F8="Unverified",F8="Conflicting"),F8,"Missing evidence label"),IF(OR(G8="",I8="",NOT(ISNUMBER(H8)),H8&lt;=0),"Missing evidence",IF(H8&gt;Mandate!$D$17,"Future evidence date",IF(Mandate!$D$17-H8&gt;Mandate!$D$18,"Stale evidence","Verified"))))))</f>
        <v>Assumption</v>
      </c>
      <c r="N8" s="25" t="str">
        <f aca="false">IF(K8="Unused","Unused",IF(OR(K8&lt;&gt;"Active",L8="Invalid criterion",COUNTIFS($C$7:$C$78,C8,$D$7:$D$78,D8)&lt;&gt;1,AND(E8&lt;&gt;"Meets",E8&lt;&gt;"Fails",E8&lt;&gt;"Unknown")),"Invalid record",IF(L8="No","Optional finding",IF(E8="Fails","Fail",IF(OR(NOT(ISNUMBER(O8)),O8&lt;&gt;Mandate!$D$27,P8&lt;&gt;Q8),"Open: reassess basis",IF(AND(E8="Meets",M8="Verified"),"Met","Open"))))))</f>
        <v>Open</v>
      </c>
      <c r="O8" s="32" t="n">
        <v>1</v>
      </c>
      <c r="P8" s="14" t="s">
        <v>227</v>
      </c>
      <c r="Q8" s="25" t="str">
        <f aca="false">IF(L8="Invalid criterion","Invalid criterion",INDEX(Mandate!$D$34:$D$39,MATCH(D8,Mandate!$C$34:$C$39,0))&amp;"; "&amp;L8&amp;"; "&amp;INDEX(Mandate!$F$34:$F$39,MATCH(D8,Mandate!$C$34:$C$39,0)))</f>
        <v>Fits market and business perimeter; Yes; Revenue mix, customer segments, geography and business model.</v>
      </c>
      <c r="R8" s="2"/>
      <c r="S8" s="2"/>
      <c r="T8" s="2"/>
      <c r="U8" s="2"/>
      <c r="V8" s="2"/>
      <c r="W8" s="2"/>
      <c r="X8" s="2"/>
      <c r="Y8" s="2"/>
      <c r="Z8" s="2"/>
      <c r="AA8" s="2"/>
      <c r="AB8" s="2"/>
      <c r="AC8" s="2"/>
      <c r="AD8" s="2"/>
      <c r="AE8" s="2"/>
      <c r="AF8" s="2"/>
      <c r="AG8" s="2"/>
      <c r="AH8" s="2"/>
    </row>
    <row r="9" customFormat="false" ht="79.5" hidden="false" customHeight="true" outlineLevel="0" collapsed="false">
      <c r="A9" s="1"/>
      <c r="B9" s="1"/>
      <c r="C9" s="14" t="s">
        <v>171</v>
      </c>
      <c r="D9" s="14" t="s">
        <v>100</v>
      </c>
      <c r="E9" s="14" t="s">
        <v>221</v>
      </c>
      <c r="F9" s="14" t="s">
        <v>129</v>
      </c>
      <c r="G9" s="14" t="s">
        <v>222</v>
      </c>
      <c r="H9" s="17" t="n">
        <v>46275</v>
      </c>
      <c r="I9" s="14" t="s">
        <v>228</v>
      </c>
      <c r="J9" s="14" t="s">
        <v>224</v>
      </c>
      <c r="K9" s="25" t="str">
        <f aca="false">IF(OR(C9="",COUNTIFS(Targets!$C$7:$C$18,C9)&lt;&gt;1),"Invalid target ID",IF(INDEX(Targets!$D$7:$D$18,MATCH(C9,Targets!$C$7:$C$18,0))="","Unused","Active"))</f>
        <v>Active</v>
      </c>
      <c r="L9" s="25" t="str">
        <f aca="false">IF(OR(D9="",COUNTIFS(Mandate!$C$34:$C$39,D9)&lt;&gt;1),"Invalid criterion",IF(INDEX(Mandate!$G$34:$G$39,MATCH(D9,Mandate!$C$34:$C$39,0))&lt;&gt;"Defined","Invalid criterion",INDEX(Mandate!$E$34:$E$39,MATCH(D9,Mandate!$C$34:$C$39,0))))</f>
        <v>Yes</v>
      </c>
      <c r="M9" s="25" t="str">
        <f aca="false">IF(K9="Unused","Unused",IF(Mandate!$D$28&lt;&gt;"Defined","Missing mandate",IF(F9&lt;&gt;"Verified",IF(OR(F9="Assumption",F9="Unverified",F9="Conflicting"),F9,"Missing evidence label"),IF(OR(G9="",I9="",NOT(ISNUMBER(H9)),H9&lt;=0),"Missing evidence",IF(H9&gt;Mandate!$D$17,"Future evidence date",IF(Mandate!$D$17-H9&gt;Mandate!$D$18,"Stale evidence","Verified"))))))</f>
        <v>Assumption</v>
      </c>
      <c r="N9" s="25" t="str">
        <f aca="false">IF(K9="Unused","Unused",IF(OR(K9&lt;&gt;"Active",L9="Invalid criterion",COUNTIFS($C$7:$C$78,C9,$D$7:$D$78,D9)&lt;&gt;1,AND(E9&lt;&gt;"Meets",E9&lt;&gt;"Fails",E9&lt;&gt;"Unknown")),"Invalid record",IF(L9="No","Optional finding",IF(E9="Fails","Fail",IF(OR(NOT(ISNUMBER(O9)),O9&lt;&gt;Mandate!$D$27,P9&lt;&gt;Q9),"Open: reassess basis",IF(AND(E9="Meets",M9="Verified"),"Met","Open"))))))</f>
        <v>Open</v>
      </c>
      <c r="O9" s="32" t="n">
        <v>1</v>
      </c>
      <c r="P9" s="14" t="s">
        <v>229</v>
      </c>
      <c r="Q9" s="25" t="str">
        <f aca="false">IF(L9="Invalid criterion","Invalid criterion",INDEX(Mandate!$D$34:$D$39,MATCH(D9,Mandate!$C$34:$C$39,0))&amp;"; "&amp;L9&amp;"; "&amp;INDEX(Mandate!$F$34:$F$39,MATCH(D9,Mandate!$C$34:$C$39,0)))</f>
        <v>Revenue and earnings support the thesis; Yes; Recurring revenue, retention, concentration and normalized economics.</v>
      </c>
      <c r="R9" s="2"/>
      <c r="S9" s="2"/>
      <c r="T9" s="2"/>
      <c r="U9" s="2"/>
      <c r="V9" s="2"/>
      <c r="W9" s="2"/>
      <c r="X9" s="2"/>
      <c r="Y9" s="2"/>
      <c r="Z9" s="2"/>
      <c r="AA9" s="2"/>
      <c r="AB9" s="2"/>
      <c r="AC9" s="2"/>
      <c r="AD9" s="2"/>
      <c r="AE9" s="2"/>
      <c r="AF9" s="2"/>
      <c r="AG9" s="2"/>
      <c r="AH9" s="2"/>
    </row>
    <row r="10" customFormat="false" ht="79.5" hidden="false" customHeight="true" outlineLevel="0" collapsed="false">
      <c r="A10" s="1"/>
      <c r="B10" s="1"/>
      <c r="C10" s="14" t="s">
        <v>171</v>
      </c>
      <c r="D10" s="14" t="s">
        <v>103</v>
      </c>
      <c r="E10" s="14" t="s">
        <v>221</v>
      </c>
      <c r="F10" s="14" t="s">
        <v>129</v>
      </c>
      <c r="G10" s="14" t="s">
        <v>222</v>
      </c>
      <c r="H10" s="17" t="n">
        <v>46275</v>
      </c>
      <c r="I10" s="14" t="s">
        <v>230</v>
      </c>
      <c r="J10" s="14" t="s">
        <v>224</v>
      </c>
      <c r="K10" s="25" t="str">
        <f aca="false">IF(OR(C10="",COUNTIFS(Targets!$C$7:$C$18,C10)&lt;&gt;1),"Invalid target ID",IF(INDEX(Targets!$D$7:$D$18,MATCH(C10,Targets!$C$7:$C$18,0))="","Unused","Active"))</f>
        <v>Active</v>
      </c>
      <c r="L10" s="25" t="str">
        <f aca="false">IF(OR(D10="",COUNTIFS(Mandate!$C$34:$C$39,D10)&lt;&gt;1),"Invalid criterion",IF(INDEX(Mandate!$G$34:$G$39,MATCH(D10,Mandate!$C$34:$C$39,0))&lt;&gt;"Defined","Invalid criterion",INDEX(Mandate!$E$34:$E$39,MATCH(D10,Mandate!$C$34:$C$39,0))))</f>
        <v>Yes</v>
      </c>
      <c r="M10" s="25" t="str">
        <f aca="false">IF(K10="Unused","Unused",IF(Mandate!$D$28&lt;&gt;"Defined","Missing mandate",IF(F10&lt;&gt;"Verified",IF(OR(F10="Assumption",F10="Unverified",F10="Conflicting"),F10,"Missing evidence label"),IF(OR(G10="",I10="",NOT(ISNUMBER(H10)),H10&lt;=0),"Missing evidence",IF(H10&gt;Mandate!$D$17,"Future evidence date",IF(Mandate!$D$17-H10&gt;Mandate!$D$18,"Stale evidence","Verified"))))))</f>
        <v>Assumption</v>
      </c>
      <c r="N10" s="25" t="str">
        <f aca="false">IF(K10="Unused","Unused",IF(OR(K10&lt;&gt;"Active",L10="Invalid criterion",COUNTIFS($C$7:$C$78,C10,$D$7:$D$78,D10)&lt;&gt;1,AND(E10&lt;&gt;"Meets",E10&lt;&gt;"Fails",E10&lt;&gt;"Unknown")),"Invalid record",IF(L10="No","Optional finding",IF(E10="Fails","Fail",IF(OR(NOT(ISNUMBER(O10)),O10&lt;&gt;Mandate!$D$27,P10&lt;&gt;Q10),"Open: reassess basis",IF(AND(E10="Meets",M10="Verified"),"Met","Open"))))))</f>
        <v>Open</v>
      </c>
      <c r="O10" s="32" t="n">
        <v>1</v>
      </c>
      <c r="P10" s="14" t="s">
        <v>231</v>
      </c>
      <c r="Q10" s="25" t="str">
        <f aca="false">IF(L10="Invalid criterion","Invalid criterion",INDEX(Mandate!$D$34:$D$39,MATCH(D10,Mandate!$C$34:$C$39,0))&amp;"; "&amp;L10&amp;"; "&amp;INDEX(Mandate!$F$34:$F$39,MATCH(D10,Mandate!$C$34:$C$39,0)))</f>
        <v>Capability and revenue transfer; Yes; Contract, license, relationship and key-person continuity after ownership changes.</v>
      </c>
      <c r="R10" s="2"/>
      <c r="S10" s="2"/>
      <c r="T10" s="2"/>
      <c r="U10" s="2"/>
      <c r="V10" s="2"/>
      <c r="W10" s="2"/>
      <c r="X10" s="2"/>
      <c r="Y10" s="2"/>
      <c r="Z10" s="2"/>
      <c r="AA10" s="2"/>
      <c r="AB10" s="2"/>
      <c r="AC10" s="2"/>
      <c r="AD10" s="2"/>
      <c r="AE10" s="2"/>
      <c r="AF10" s="2"/>
      <c r="AG10" s="2"/>
      <c r="AH10" s="2"/>
    </row>
    <row r="11" customFormat="false" ht="79.5" hidden="false" customHeight="true" outlineLevel="0" collapsed="false">
      <c r="A11" s="1"/>
      <c r="B11" s="1"/>
      <c r="C11" s="14" t="s">
        <v>171</v>
      </c>
      <c r="D11" s="14" t="s">
        <v>106</v>
      </c>
      <c r="E11" s="14" t="s">
        <v>221</v>
      </c>
      <c r="F11" s="14" t="s">
        <v>129</v>
      </c>
      <c r="G11" s="14" t="s">
        <v>222</v>
      </c>
      <c r="H11" s="17" t="n">
        <v>46275</v>
      </c>
      <c r="I11" s="14" t="s">
        <v>232</v>
      </c>
      <c r="J11" s="14" t="s">
        <v>224</v>
      </c>
      <c r="K11" s="25" t="str">
        <f aca="false">IF(OR(C11="",COUNTIFS(Targets!$C$7:$C$18,C11)&lt;&gt;1),"Invalid target ID",IF(INDEX(Targets!$D$7:$D$18,MATCH(C11,Targets!$C$7:$C$18,0))="","Unused","Active"))</f>
        <v>Active</v>
      </c>
      <c r="L11" s="25" t="str">
        <f aca="false">IF(OR(D11="",COUNTIFS(Mandate!$C$34:$C$39,D11)&lt;&gt;1),"Invalid criterion",IF(INDEX(Mandate!$G$34:$G$39,MATCH(D11,Mandate!$C$34:$C$39,0))&lt;&gt;"Defined","Invalid criterion",INDEX(Mandate!$E$34:$E$39,MATCH(D11,Mandate!$C$34:$C$39,0))))</f>
        <v>Yes</v>
      </c>
      <c r="M11" s="25" t="str">
        <f aca="false">IF(K11="Unused","Unused",IF(Mandate!$D$28&lt;&gt;"Defined","Missing mandate",IF(F11&lt;&gt;"Verified",IF(OR(F11="Assumption",F11="Unverified",F11="Conflicting"),F11,"Missing evidence label"),IF(OR(G11="",I11="",NOT(ISNUMBER(H11)),H11&lt;=0),"Missing evidence",IF(H11&gt;Mandate!$D$17,"Future evidence date",IF(Mandate!$D$17-H11&gt;Mandate!$D$18,"Stale evidence","Verified"))))))</f>
        <v>Assumption</v>
      </c>
      <c r="N11" s="25" t="str">
        <f aca="false">IF(K11="Unused","Unused",IF(OR(K11&lt;&gt;"Active",L11="Invalid criterion",COUNTIFS($C$7:$C$78,C11,$D$7:$D$78,D11)&lt;&gt;1,AND(E11&lt;&gt;"Meets",E11&lt;&gt;"Fails",E11&lt;&gt;"Unknown")),"Invalid record",IF(L11="No","Optional finding",IF(E11="Fails","Fail",IF(OR(NOT(ISNUMBER(O11)),O11&lt;&gt;Mandate!$D$27,P11&lt;&gt;Q11),"Open: reassess basis",IF(AND(E11="Meets",M11="Verified"),"Met","Open"))))))</f>
        <v>Open</v>
      </c>
      <c r="O11" s="32" t="n">
        <v>1</v>
      </c>
      <c r="P11" s="14" t="s">
        <v>233</v>
      </c>
      <c r="Q11" s="25" t="str">
        <f aca="false">IF(L11="Invalid criterion","Invalid criterion",INDEX(Mandate!$D$34:$D$39,MATCH(D11,Mandate!$C$34:$C$39,0))&amp;"; "&amp;L11&amp;"; "&amp;INDEX(Mandate!$F$34:$F$39,MATCH(D11,Mandate!$C$34:$C$39,0)))</f>
        <v>Integration is feasible; Yes; Named operating owner, resources and revenue-preservation plan.</v>
      </c>
      <c r="R11" s="2"/>
      <c r="S11" s="2"/>
      <c r="T11" s="2"/>
      <c r="U11" s="2"/>
      <c r="V11" s="2"/>
      <c r="W11" s="2"/>
      <c r="X11" s="2"/>
      <c r="Y11" s="2"/>
      <c r="Z11" s="2"/>
      <c r="AA11" s="2"/>
      <c r="AB11" s="2"/>
      <c r="AC11" s="2"/>
      <c r="AD11" s="2"/>
      <c r="AE11" s="2"/>
      <c r="AF11" s="2"/>
      <c r="AG11" s="2"/>
      <c r="AH11" s="2"/>
    </row>
    <row r="12" customFormat="false" ht="79.5" hidden="false" customHeight="true" outlineLevel="0" collapsed="false">
      <c r="A12" s="1"/>
      <c r="B12" s="1"/>
      <c r="C12" s="14" t="s">
        <v>171</v>
      </c>
      <c r="D12" s="14" t="s">
        <v>109</v>
      </c>
      <c r="E12" s="14" t="s">
        <v>221</v>
      </c>
      <c r="F12" s="14" t="s">
        <v>129</v>
      </c>
      <c r="G12" s="14" t="s">
        <v>222</v>
      </c>
      <c r="H12" s="17" t="n">
        <v>46275</v>
      </c>
      <c r="I12" s="14" t="s">
        <v>234</v>
      </c>
      <c r="J12" s="14" t="s">
        <v>224</v>
      </c>
      <c r="K12" s="25" t="str">
        <f aca="false">IF(OR(C12="",COUNTIFS(Targets!$C$7:$C$18,C12)&lt;&gt;1),"Invalid target ID",IF(INDEX(Targets!$D$7:$D$18,MATCH(C12,Targets!$C$7:$C$18,0))="","Unused","Active"))</f>
        <v>Active</v>
      </c>
      <c r="L12" s="25" t="str">
        <f aca="false">IF(OR(D12="",COUNTIFS(Mandate!$C$34:$C$39,D12)&lt;&gt;1),"Invalid criterion",IF(INDEX(Mandate!$G$34:$G$39,MATCH(D12,Mandate!$C$34:$C$39,0))&lt;&gt;"Defined","Invalid criterion",INDEX(Mandate!$E$34:$E$39,MATCH(D12,Mandate!$C$34:$C$39,0))))</f>
        <v>Yes</v>
      </c>
      <c r="M12" s="25" t="str">
        <f aca="false">IF(K12="Unused","Unused",IF(Mandate!$D$28&lt;&gt;"Defined","Missing mandate",IF(F12&lt;&gt;"Verified",IF(OR(F12="Assumption",F12="Unverified",F12="Conflicting"),F12,"Missing evidence label"),IF(OR(G12="",I12="",NOT(ISNUMBER(H12)),H12&lt;=0),"Missing evidence",IF(H12&gt;Mandate!$D$17,"Future evidence date",IF(Mandate!$D$17-H12&gt;Mandate!$D$18,"Stale evidence","Verified"))))))</f>
        <v>Assumption</v>
      </c>
      <c r="N12" s="25" t="str">
        <f aca="false">IF(K12="Unused","Unused",IF(OR(K12&lt;&gt;"Active",L12="Invalid criterion",COUNTIFS($C$7:$C$78,C12,$D$7:$D$78,D12)&lt;&gt;1,AND(E12&lt;&gt;"Meets",E12&lt;&gt;"Fails",E12&lt;&gt;"Unknown")),"Invalid record",IF(L12="No","Optional finding",IF(E12="Fails","Fail",IF(OR(NOT(ISNUMBER(O12)),O12&lt;&gt;Mandate!$D$27,P12&lt;&gt;Q12),"Open: reassess basis",IF(AND(E12="Meets",M12="Verified"),"Met","Open"))))))</f>
        <v>Open</v>
      </c>
      <c r="O12" s="32" t="n">
        <v>1</v>
      </c>
      <c r="P12" s="14" t="s">
        <v>235</v>
      </c>
      <c r="Q12" s="25" t="str">
        <f aca="false">IF(L12="Invalid criterion","Invalid criterion",INDEX(Mandate!$D$34:$D$39,MATCH(D12,Mandate!$C$34:$C$39,0))&amp;"; "&amp;L12&amp;"; "&amp;INDEX(Mandate!$F$34:$F$39,MATCH(D12,Mandate!$C$34:$C$39,0)))</f>
        <v>Stays within strategic guardrails; Yes; Review of exclusions, dependencies and specific walk-away conditions.</v>
      </c>
      <c r="R12" s="2"/>
      <c r="S12" s="2"/>
      <c r="T12" s="2"/>
      <c r="U12" s="2"/>
      <c r="V12" s="2"/>
      <c r="W12" s="2"/>
      <c r="X12" s="2"/>
      <c r="Y12" s="2"/>
      <c r="Z12" s="2"/>
      <c r="AA12" s="2"/>
      <c r="AB12" s="2"/>
      <c r="AC12" s="2"/>
      <c r="AD12" s="2"/>
      <c r="AE12" s="2"/>
      <c r="AF12" s="2"/>
      <c r="AG12" s="2"/>
      <c r="AH12" s="2"/>
    </row>
    <row r="13" customFormat="false" ht="79.5" hidden="false" customHeight="true" outlineLevel="0" collapsed="false">
      <c r="A13" s="1"/>
      <c r="B13" s="1"/>
      <c r="C13" s="14" t="s">
        <v>180</v>
      </c>
      <c r="D13" s="14" t="s">
        <v>93</v>
      </c>
      <c r="E13" s="14" t="s">
        <v>221</v>
      </c>
      <c r="F13" s="14" t="s">
        <v>129</v>
      </c>
      <c r="G13" s="14" t="s">
        <v>222</v>
      </c>
      <c r="H13" s="17" t="n">
        <v>46275</v>
      </c>
      <c r="I13" s="14" t="s">
        <v>223</v>
      </c>
      <c r="J13" s="14" t="s">
        <v>224</v>
      </c>
      <c r="K13" s="25" t="str">
        <f aca="false">IF(OR(C13="",COUNTIFS(Targets!$C$7:$C$18,C13)&lt;&gt;1),"Invalid target ID",IF(INDEX(Targets!$D$7:$D$18,MATCH(C13,Targets!$C$7:$C$18,0))="","Unused","Active"))</f>
        <v>Active</v>
      </c>
      <c r="L13" s="25" t="str">
        <f aca="false">IF(OR(D13="",COUNTIFS(Mandate!$C$34:$C$39,D13)&lt;&gt;1),"Invalid criterion",IF(INDEX(Mandate!$G$34:$G$39,MATCH(D13,Mandate!$C$34:$C$39,0))&lt;&gt;"Defined","Invalid criterion",INDEX(Mandate!$E$34:$E$39,MATCH(D13,Mandate!$C$34:$C$39,0))))</f>
        <v>Yes</v>
      </c>
      <c r="M13" s="25" t="str">
        <f aca="false">IF(K13="Unused","Unused",IF(Mandate!$D$28&lt;&gt;"Defined","Missing mandate",IF(F13&lt;&gt;"Verified",IF(OR(F13="Assumption",F13="Unverified",F13="Conflicting"),F13,"Missing evidence label"),IF(OR(G13="",I13="",NOT(ISNUMBER(H13)),H13&lt;=0),"Missing evidence",IF(H13&gt;Mandate!$D$17,"Future evidence date",IF(Mandate!$D$17-H13&gt;Mandate!$D$18,"Stale evidence","Verified"))))))</f>
        <v>Assumption</v>
      </c>
      <c r="N13" s="25" t="str">
        <f aca="false">IF(K13="Unused","Unused",IF(OR(K13&lt;&gt;"Active",L13="Invalid criterion",COUNTIFS($C$7:$C$78,C13,$D$7:$D$78,D13)&lt;&gt;1,AND(E13&lt;&gt;"Meets",E13&lt;&gt;"Fails",E13&lt;&gt;"Unknown")),"Invalid record",IF(L13="No","Optional finding",IF(E13="Fails","Fail",IF(OR(NOT(ISNUMBER(O13)),O13&lt;&gt;Mandate!$D$27,P13&lt;&gt;Q13),"Open: reassess basis",IF(AND(E13="Meets",M13="Verified"),"Met","Open"))))))</f>
        <v>Open</v>
      </c>
      <c r="O13" s="32" t="n">
        <v>1</v>
      </c>
      <c r="P13" s="14" t="s">
        <v>225</v>
      </c>
      <c r="Q13" s="25" t="str">
        <f aca="false">IF(L13="Invalid criterion","Invalid criterion",INDEX(Mandate!$D$34:$D$39,MATCH(D13,Mandate!$C$34:$C$39,0))&amp;"; "&amp;L13&amp;"; "&amp;INDEX(Mandate!$F$34:$F$39,MATCH(D13,Mandate!$C$34:$C$39,0)))</f>
        <v>Closes the capability gap; Yes; Demonstrated workflow and team capability mapped to the mandate.</v>
      </c>
      <c r="R13" s="2"/>
      <c r="S13" s="2"/>
      <c r="T13" s="2"/>
      <c r="U13" s="2"/>
      <c r="V13" s="2"/>
      <c r="W13" s="2"/>
      <c r="X13" s="2"/>
      <c r="Y13" s="2"/>
      <c r="Z13" s="2"/>
      <c r="AA13" s="2"/>
      <c r="AB13" s="2"/>
      <c r="AC13" s="2"/>
      <c r="AD13" s="2"/>
      <c r="AE13" s="2"/>
      <c r="AF13" s="2"/>
      <c r="AG13" s="2"/>
      <c r="AH13" s="2"/>
    </row>
    <row r="14" customFormat="false" ht="79.5" hidden="false" customHeight="true" outlineLevel="0" collapsed="false">
      <c r="A14" s="1"/>
      <c r="B14" s="1"/>
      <c r="C14" s="14" t="s">
        <v>180</v>
      </c>
      <c r="D14" s="14" t="s">
        <v>97</v>
      </c>
      <c r="E14" s="14" t="s">
        <v>221</v>
      </c>
      <c r="F14" s="14" t="s">
        <v>129</v>
      </c>
      <c r="G14" s="14" t="s">
        <v>222</v>
      </c>
      <c r="H14" s="17" t="n">
        <v>46275</v>
      </c>
      <c r="I14" s="14" t="s">
        <v>226</v>
      </c>
      <c r="J14" s="14" t="s">
        <v>224</v>
      </c>
      <c r="K14" s="25" t="str">
        <f aca="false">IF(OR(C14="",COUNTIFS(Targets!$C$7:$C$18,C14)&lt;&gt;1),"Invalid target ID",IF(INDEX(Targets!$D$7:$D$18,MATCH(C14,Targets!$C$7:$C$18,0))="","Unused","Active"))</f>
        <v>Active</v>
      </c>
      <c r="L14" s="25" t="str">
        <f aca="false">IF(OR(D14="",COUNTIFS(Mandate!$C$34:$C$39,D14)&lt;&gt;1),"Invalid criterion",IF(INDEX(Mandate!$G$34:$G$39,MATCH(D14,Mandate!$C$34:$C$39,0))&lt;&gt;"Defined","Invalid criterion",INDEX(Mandate!$E$34:$E$39,MATCH(D14,Mandate!$C$34:$C$39,0))))</f>
        <v>Yes</v>
      </c>
      <c r="M14" s="25" t="str">
        <f aca="false">IF(K14="Unused","Unused",IF(Mandate!$D$28&lt;&gt;"Defined","Missing mandate",IF(F14&lt;&gt;"Verified",IF(OR(F14="Assumption",F14="Unverified",F14="Conflicting"),F14,"Missing evidence label"),IF(OR(G14="",I14="",NOT(ISNUMBER(H14)),H14&lt;=0),"Missing evidence",IF(H14&gt;Mandate!$D$17,"Future evidence date",IF(Mandate!$D$17-H14&gt;Mandate!$D$18,"Stale evidence","Verified"))))))</f>
        <v>Assumption</v>
      </c>
      <c r="N14" s="25" t="str">
        <f aca="false">IF(K14="Unused","Unused",IF(OR(K14&lt;&gt;"Active",L14="Invalid criterion",COUNTIFS($C$7:$C$78,C14,$D$7:$D$78,D14)&lt;&gt;1,AND(E14&lt;&gt;"Meets",E14&lt;&gt;"Fails",E14&lt;&gt;"Unknown")),"Invalid record",IF(L14="No","Optional finding",IF(E14="Fails","Fail",IF(OR(NOT(ISNUMBER(O14)),O14&lt;&gt;Mandate!$D$27,P14&lt;&gt;Q14),"Open: reassess basis",IF(AND(E14="Meets",M14="Verified"),"Met","Open"))))))</f>
        <v>Open</v>
      </c>
      <c r="O14" s="32" t="n">
        <v>1</v>
      </c>
      <c r="P14" s="14" t="s">
        <v>227</v>
      </c>
      <c r="Q14" s="25" t="str">
        <f aca="false">IF(L14="Invalid criterion","Invalid criterion",INDEX(Mandate!$D$34:$D$39,MATCH(D14,Mandate!$C$34:$C$39,0))&amp;"; "&amp;L14&amp;"; "&amp;INDEX(Mandate!$F$34:$F$39,MATCH(D14,Mandate!$C$34:$C$39,0)))</f>
        <v>Fits market and business perimeter; Yes; Revenue mix, customer segments, geography and business model.</v>
      </c>
      <c r="R14" s="2"/>
      <c r="S14" s="2"/>
      <c r="T14" s="2"/>
      <c r="U14" s="2"/>
      <c r="V14" s="2"/>
      <c r="W14" s="2"/>
      <c r="X14" s="2"/>
      <c r="Y14" s="2"/>
      <c r="Z14" s="2"/>
      <c r="AA14" s="2"/>
      <c r="AB14" s="2"/>
      <c r="AC14" s="2"/>
      <c r="AD14" s="2"/>
      <c r="AE14" s="2"/>
      <c r="AF14" s="2"/>
      <c r="AG14" s="2"/>
      <c r="AH14" s="2"/>
    </row>
    <row r="15" customFormat="false" ht="79.5" hidden="false" customHeight="true" outlineLevel="0" collapsed="false">
      <c r="A15" s="1"/>
      <c r="B15" s="1"/>
      <c r="C15" s="14" t="s">
        <v>180</v>
      </c>
      <c r="D15" s="14" t="s">
        <v>100</v>
      </c>
      <c r="E15" s="14" t="s">
        <v>221</v>
      </c>
      <c r="F15" s="14" t="s">
        <v>129</v>
      </c>
      <c r="G15" s="14" t="s">
        <v>222</v>
      </c>
      <c r="H15" s="17" t="n">
        <v>46275</v>
      </c>
      <c r="I15" s="14" t="s">
        <v>228</v>
      </c>
      <c r="J15" s="14" t="s">
        <v>224</v>
      </c>
      <c r="K15" s="25" t="str">
        <f aca="false">IF(OR(C15="",COUNTIFS(Targets!$C$7:$C$18,C15)&lt;&gt;1),"Invalid target ID",IF(INDEX(Targets!$D$7:$D$18,MATCH(C15,Targets!$C$7:$C$18,0))="","Unused","Active"))</f>
        <v>Active</v>
      </c>
      <c r="L15" s="25" t="str">
        <f aca="false">IF(OR(D15="",COUNTIFS(Mandate!$C$34:$C$39,D15)&lt;&gt;1),"Invalid criterion",IF(INDEX(Mandate!$G$34:$G$39,MATCH(D15,Mandate!$C$34:$C$39,0))&lt;&gt;"Defined","Invalid criterion",INDEX(Mandate!$E$34:$E$39,MATCH(D15,Mandate!$C$34:$C$39,0))))</f>
        <v>Yes</v>
      </c>
      <c r="M15" s="25" t="str">
        <f aca="false">IF(K15="Unused","Unused",IF(Mandate!$D$28&lt;&gt;"Defined","Missing mandate",IF(F15&lt;&gt;"Verified",IF(OR(F15="Assumption",F15="Unverified",F15="Conflicting"),F15,"Missing evidence label"),IF(OR(G15="",I15="",NOT(ISNUMBER(H15)),H15&lt;=0),"Missing evidence",IF(H15&gt;Mandate!$D$17,"Future evidence date",IF(Mandate!$D$17-H15&gt;Mandate!$D$18,"Stale evidence","Verified"))))))</f>
        <v>Assumption</v>
      </c>
      <c r="N15" s="25" t="str">
        <f aca="false">IF(K15="Unused","Unused",IF(OR(K15&lt;&gt;"Active",L15="Invalid criterion",COUNTIFS($C$7:$C$78,C15,$D$7:$D$78,D15)&lt;&gt;1,AND(E15&lt;&gt;"Meets",E15&lt;&gt;"Fails",E15&lt;&gt;"Unknown")),"Invalid record",IF(L15="No","Optional finding",IF(E15="Fails","Fail",IF(OR(NOT(ISNUMBER(O15)),O15&lt;&gt;Mandate!$D$27,P15&lt;&gt;Q15),"Open: reassess basis",IF(AND(E15="Meets",M15="Verified"),"Met","Open"))))))</f>
        <v>Open</v>
      </c>
      <c r="O15" s="32" t="n">
        <v>1</v>
      </c>
      <c r="P15" s="14" t="s">
        <v>229</v>
      </c>
      <c r="Q15" s="25" t="str">
        <f aca="false">IF(L15="Invalid criterion","Invalid criterion",INDEX(Mandate!$D$34:$D$39,MATCH(D15,Mandate!$C$34:$C$39,0))&amp;"; "&amp;L15&amp;"; "&amp;INDEX(Mandate!$F$34:$F$39,MATCH(D15,Mandate!$C$34:$C$39,0)))</f>
        <v>Revenue and earnings support the thesis; Yes; Recurring revenue, retention, concentration and normalized economics.</v>
      </c>
      <c r="R15" s="2"/>
      <c r="S15" s="2"/>
      <c r="T15" s="2"/>
      <c r="U15" s="2"/>
      <c r="V15" s="2"/>
      <c r="W15" s="2"/>
      <c r="X15" s="2"/>
      <c r="Y15" s="2"/>
      <c r="Z15" s="2"/>
      <c r="AA15" s="2"/>
      <c r="AB15" s="2"/>
      <c r="AC15" s="2"/>
      <c r="AD15" s="2"/>
      <c r="AE15" s="2"/>
      <c r="AF15" s="2"/>
      <c r="AG15" s="2"/>
      <c r="AH15" s="2"/>
    </row>
    <row r="16" customFormat="false" ht="79.5" hidden="false" customHeight="true" outlineLevel="0" collapsed="false">
      <c r="A16" s="1"/>
      <c r="B16" s="1"/>
      <c r="C16" s="14" t="s">
        <v>180</v>
      </c>
      <c r="D16" s="14" t="s">
        <v>103</v>
      </c>
      <c r="E16" s="14" t="s">
        <v>221</v>
      </c>
      <c r="F16" s="14" t="s">
        <v>129</v>
      </c>
      <c r="G16" s="14" t="s">
        <v>222</v>
      </c>
      <c r="H16" s="17" t="n">
        <v>46275</v>
      </c>
      <c r="I16" s="14" t="s">
        <v>230</v>
      </c>
      <c r="J16" s="14" t="s">
        <v>224</v>
      </c>
      <c r="K16" s="25" t="str">
        <f aca="false">IF(OR(C16="",COUNTIFS(Targets!$C$7:$C$18,C16)&lt;&gt;1),"Invalid target ID",IF(INDEX(Targets!$D$7:$D$18,MATCH(C16,Targets!$C$7:$C$18,0))="","Unused","Active"))</f>
        <v>Active</v>
      </c>
      <c r="L16" s="25" t="str">
        <f aca="false">IF(OR(D16="",COUNTIFS(Mandate!$C$34:$C$39,D16)&lt;&gt;1),"Invalid criterion",IF(INDEX(Mandate!$G$34:$G$39,MATCH(D16,Mandate!$C$34:$C$39,0))&lt;&gt;"Defined","Invalid criterion",INDEX(Mandate!$E$34:$E$39,MATCH(D16,Mandate!$C$34:$C$39,0))))</f>
        <v>Yes</v>
      </c>
      <c r="M16" s="25" t="str">
        <f aca="false">IF(K16="Unused","Unused",IF(Mandate!$D$28&lt;&gt;"Defined","Missing mandate",IF(F16&lt;&gt;"Verified",IF(OR(F16="Assumption",F16="Unverified",F16="Conflicting"),F16,"Missing evidence label"),IF(OR(G16="",I16="",NOT(ISNUMBER(H16)),H16&lt;=0),"Missing evidence",IF(H16&gt;Mandate!$D$17,"Future evidence date",IF(Mandate!$D$17-H16&gt;Mandate!$D$18,"Stale evidence","Verified"))))))</f>
        <v>Assumption</v>
      </c>
      <c r="N16" s="25" t="str">
        <f aca="false">IF(K16="Unused","Unused",IF(OR(K16&lt;&gt;"Active",L16="Invalid criterion",COUNTIFS($C$7:$C$78,C16,$D$7:$D$78,D16)&lt;&gt;1,AND(E16&lt;&gt;"Meets",E16&lt;&gt;"Fails",E16&lt;&gt;"Unknown")),"Invalid record",IF(L16="No","Optional finding",IF(E16="Fails","Fail",IF(OR(NOT(ISNUMBER(O16)),O16&lt;&gt;Mandate!$D$27,P16&lt;&gt;Q16),"Open: reassess basis",IF(AND(E16="Meets",M16="Verified"),"Met","Open"))))))</f>
        <v>Open</v>
      </c>
      <c r="O16" s="32" t="n">
        <v>1</v>
      </c>
      <c r="P16" s="14" t="s">
        <v>231</v>
      </c>
      <c r="Q16" s="25" t="str">
        <f aca="false">IF(L16="Invalid criterion","Invalid criterion",INDEX(Mandate!$D$34:$D$39,MATCH(D16,Mandate!$C$34:$C$39,0))&amp;"; "&amp;L16&amp;"; "&amp;INDEX(Mandate!$F$34:$F$39,MATCH(D16,Mandate!$C$34:$C$39,0)))</f>
        <v>Capability and revenue transfer; Yes; Contract, license, relationship and key-person continuity after ownership changes.</v>
      </c>
      <c r="R16" s="2"/>
      <c r="S16" s="2"/>
      <c r="T16" s="2"/>
      <c r="U16" s="2"/>
      <c r="V16" s="2"/>
      <c r="W16" s="2"/>
      <c r="X16" s="2"/>
      <c r="Y16" s="2"/>
      <c r="Z16" s="2"/>
      <c r="AA16" s="2"/>
      <c r="AB16" s="2"/>
      <c r="AC16" s="2"/>
      <c r="AD16" s="2"/>
      <c r="AE16" s="2"/>
      <c r="AF16" s="2"/>
      <c r="AG16" s="2"/>
      <c r="AH16" s="2"/>
    </row>
    <row r="17" customFormat="false" ht="79.5" hidden="false" customHeight="true" outlineLevel="0" collapsed="false">
      <c r="A17" s="1"/>
      <c r="B17" s="1"/>
      <c r="C17" s="14" t="s">
        <v>180</v>
      </c>
      <c r="D17" s="14" t="s">
        <v>106</v>
      </c>
      <c r="E17" s="14" t="s">
        <v>221</v>
      </c>
      <c r="F17" s="14" t="s">
        <v>129</v>
      </c>
      <c r="G17" s="14" t="s">
        <v>222</v>
      </c>
      <c r="H17" s="17" t="n">
        <v>46275</v>
      </c>
      <c r="I17" s="14" t="s">
        <v>232</v>
      </c>
      <c r="J17" s="14" t="s">
        <v>224</v>
      </c>
      <c r="K17" s="25" t="str">
        <f aca="false">IF(OR(C17="",COUNTIFS(Targets!$C$7:$C$18,C17)&lt;&gt;1),"Invalid target ID",IF(INDEX(Targets!$D$7:$D$18,MATCH(C17,Targets!$C$7:$C$18,0))="","Unused","Active"))</f>
        <v>Active</v>
      </c>
      <c r="L17" s="25" t="str">
        <f aca="false">IF(OR(D17="",COUNTIFS(Mandate!$C$34:$C$39,D17)&lt;&gt;1),"Invalid criterion",IF(INDEX(Mandate!$G$34:$G$39,MATCH(D17,Mandate!$C$34:$C$39,0))&lt;&gt;"Defined","Invalid criterion",INDEX(Mandate!$E$34:$E$39,MATCH(D17,Mandate!$C$34:$C$39,0))))</f>
        <v>Yes</v>
      </c>
      <c r="M17" s="25" t="str">
        <f aca="false">IF(K17="Unused","Unused",IF(Mandate!$D$28&lt;&gt;"Defined","Missing mandate",IF(F17&lt;&gt;"Verified",IF(OR(F17="Assumption",F17="Unverified",F17="Conflicting"),F17,"Missing evidence label"),IF(OR(G17="",I17="",NOT(ISNUMBER(H17)),H17&lt;=0),"Missing evidence",IF(H17&gt;Mandate!$D$17,"Future evidence date",IF(Mandate!$D$17-H17&gt;Mandate!$D$18,"Stale evidence","Verified"))))))</f>
        <v>Assumption</v>
      </c>
      <c r="N17" s="25" t="str">
        <f aca="false">IF(K17="Unused","Unused",IF(OR(K17&lt;&gt;"Active",L17="Invalid criterion",COUNTIFS($C$7:$C$78,C17,$D$7:$D$78,D17)&lt;&gt;1,AND(E17&lt;&gt;"Meets",E17&lt;&gt;"Fails",E17&lt;&gt;"Unknown")),"Invalid record",IF(L17="No","Optional finding",IF(E17="Fails","Fail",IF(OR(NOT(ISNUMBER(O17)),O17&lt;&gt;Mandate!$D$27,P17&lt;&gt;Q17),"Open: reassess basis",IF(AND(E17="Meets",M17="Verified"),"Met","Open"))))))</f>
        <v>Open</v>
      </c>
      <c r="O17" s="32" t="n">
        <v>1</v>
      </c>
      <c r="P17" s="14" t="s">
        <v>233</v>
      </c>
      <c r="Q17" s="25" t="str">
        <f aca="false">IF(L17="Invalid criterion","Invalid criterion",INDEX(Mandate!$D$34:$D$39,MATCH(D17,Mandate!$C$34:$C$39,0))&amp;"; "&amp;L17&amp;"; "&amp;INDEX(Mandate!$F$34:$F$39,MATCH(D17,Mandate!$C$34:$C$39,0)))</f>
        <v>Integration is feasible; Yes; Named operating owner, resources and revenue-preservation plan.</v>
      </c>
      <c r="R17" s="2"/>
      <c r="S17" s="2"/>
      <c r="T17" s="2"/>
      <c r="U17" s="2"/>
      <c r="V17" s="2"/>
      <c r="W17" s="2"/>
      <c r="X17" s="2"/>
      <c r="Y17" s="2"/>
      <c r="Z17" s="2"/>
      <c r="AA17" s="2"/>
      <c r="AB17" s="2"/>
      <c r="AC17" s="2"/>
      <c r="AD17" s="2"/>
      <c r="AE17" s="2"/>
      <c r="AF17" s="2"/>
      <c r="AG17" s="2"/>
      <c r="AH17" s="2"/>
    </row>
    <row r="18" customFormat="false" ht="79.5" hidden="false" customHeight="true" outlineLevel="0" collapsed="false">
      <c r="A18" s="1"/>
      <c r="B18" s="1"/>
      <c r="C18" s="14" t="s">
        <v>180</v>
      </c>
      <c r="D18" s="14" t="s">
        <v>109</v>
      </c>
      <c r="E18" s="14" t="s">
        <v>221</v>
      </c>
      <c r="F18" s="14" t="s">
        <v>129</v>
      </c>
      <c r="G18" s="14" t="s">
        <v>222</v>
      </c>
      <c r="H18" s="17" t="n">
        <v>46275</v>
      </c>
      <c r="I18" s="14" t="s">
        <v>234</v>
      </c>
      <c r="J18" s="14" t="s">
        <v>224</v>
      </c>
      <c r="K18" s="25" t="str">
        <f aca="false">IF(OR(C18="",COUNTIFS(Targets!$C$7:$C$18,C18)&lt;&gt;1),"Invalid target ID",IF(INDEX(Targets!$D$7:$D$18,MATCH(C18,Targets!$C$7:$C$18,0))="","Unused","Active"))</f>
        <v>Active</v>
      </c>
      <c r="L18" s="25" t="str">
        <f aca="false">IF(OR(D18="",COUNTIFS(Mandate!$C$34:$C$39,D18)&lt;&gt;1),"Invalid criterion",IF(INDEX(Mandate!$G$34:$G$39,MATCH(D18,Mandate!$C$34:$C$39,0))&lt;&gt;"Defined","Invalid criterion",INDEX(Mandate!$E$34:$E$39,MATCH(D18,Mandate!$C$34:$C$39,0))))</f>
        <v>Yes</v>
      </c>
      <c r="M18" s="25" t="str">
        <f aca="false">IF(K18="Unused","Unused",IF(Mandate!$D$28&lt;&gt;"Defined","Missing mandate",IF(F18&lt;&gt;"Verified",IF(OR(F18="Assumption",F18="Unverified",F18="Conflicting"),F18,"Missing evidence label"),IF(OR(G18="",I18="",NOT(ISNUMBER(H18)),H18&lt;=0),"Missing evidence",IF(H18&gt;Mandate!$D$17,"Future evidence date",IF(Mandate!$D$17-H18&gt;Mandate!$D$18,"Stale evidence","Verified"))))))</f>
        <v>Assumption</v>
      </c>
      <c r="N18" s="25" t="str">
        <f aca="false">IF(K18="Unused","Unused",IF(OR(K18&lt;&gt;"Active",L18="Invalid criterion",COUNTIFS($C$7:$C$78,C18,$D$7:$D$78,D18)&lt;&gt;1,AND(E18&lt;&gt;"Meets",E18&lt;&gt;"Fails",E18&lt;&gt;"Unknown")),"Invalid record",IF(L18="No","Optional finding",IF(E18="Fails","Fail",IF(OR(NOT(ISNUMBER(O18)),O18&lt;&gt;Mandate!$D$27,P18&lt;&gt;Q18),"Open: reassess basis",IF(AND(E18="Meets",M18="Verified"),"Met","Open"))))))</f>
        <v>Open</v>
      </c>
      <c r="O18" s="32" t="n">
        <v>1</v>
      </c>
      <c r="P18" s="14" t="s">
        <v>235</v>
      </c>
      <c r="Q18" s="25" t="str">
        <f aca="false">IF(L18="Invalid criterion","Invalid criterion",INDEX(Mandate!$D$34:$D$39,MATCH(D18,Mandate!$C$34:$C$39,0))&amp;"; "&amp;L18&amp;"; "&amp;INDEX(Mandate!$F$34:$F$39,MATCH(D18,Mandate!$C$34:$C$39,0)))</f>
        <v>Stays within strategic guardrails; Yes; Review of exclusions, dependencies and specific walk-away conditions.</v>
      </c>
      <c r="R18" s="2"/>
      <c r="S18" s="2"/>
      <c r="T18" s="2"/>
      <c r="U18" s="2"/>
      <c r="V18" s="2"/>
      <c r="W18" s="2"/>
      <c r="X18" s="2"/>
      <c r="Y18" s="2"/>
      <c r="Z18" s="2"/>
      <c r="AA18" s="2"/>
      <c r="AB18" s="2"/>
      <c r="AC18" s="2"/>
      <c r="AD18" s="2"/>
      <c r="AE18" s="2"/>
      <c r="AF18" s="2"/>
      <c r="AG18" s="2"/>
      <c r="AH18" s="2"/>
    </row>
    <row r="19" customFormat="false" ht="79.5" hidden="false" customHeight="true" outlineLevel="0" collapsed="false">
      <c r="A19" s="1"/>
      <c r="B19" s="1"/>
      <c r="C19" s="14" t="s">
        <v>186</v>
      </c>
      <c r="D19" s="14" t="s">
        <v>93</v>
      </c>
      <c r="E19" s="14" t="s">
        <v>221</v>
      </c>
      <c r="F19" s="14" t="s">
        <v>129</v>
      </c>
      <c r="G19" s="14" t="s">
        <v>222</v>
      </c>
      <c r="H19" s="17" t="n">
        <v>46275</v>
      </c>
      <c r="I19" s="14" t="s">
        <v>223</v>
      </c>
      <c r="J19" s="14" t="s">
        <v>224</v>
      </c>
      <c r="K19" s="25" t="str">
        <f aca="false">IF(OR(C19="",COUNTIFS(Targets!$C$7:$C$18,C19)&lt;&gt;1),"Invalid target ID",IF(INDEX(Targets!$D$7:$D$18,MATCH(C19,Targets!$C$7:$C$18,0))="","Unused","Active"))</f>
        <v>Active</v>
      </c>
      <c r="L19" s="25" t="str">
        <f aca="false">IF(OR(D19="",COUNTIFS(Mandate!$C$34:$C$39,D19)&lt;&gt;1),"Invalid criterion",IF(INDEX(Mandate!$G$34:$G$39,MATCH(D19,Mandate!$C$34:$C$39,0))&lt;&gt;"Defined","Invalid criterion",INDEX(Mandate!$E$34:$E$39,MATCH(D19,Mandate!$C$34:$C$39,0))))</f>
        <v>Yes</v>
      </c>
      <c r="M19" s="25" t="str">
        <f aca="false">IF(K19="Unused","Unused",IF(Mandate!$D$28&lt;&gt;"Defined","Missing mandate",IF(F19&lt;&gt;"Verified",IF(OR(F19="Assumption",F19="Unverified",F19="Conflicting"),F19,"Missing evidence label"),IF(OR(G19="",I19="",NOT(ISNUMBER(H19)),H19&lt;=0),"Missing evidence",IF(H19&gt;Mandate!$D$17,"Future evidence date",IF(Mandate!$D$17-H19&gt;Mandate!$D$18,"Stale evidence","Verified"))))))</f>
        <v>Assumption</v>
      </c>
      <c r="N19" s="25" t="str">
        <f aca="false">IF(K19="Unused","Unused",IF(OR(K19&lt;&gt;"Active",L19="Invalid criterion",COUNTIFS($C$7:$C$78,C19,$D$7:$D$78,D19)&lt;&gt;1,AND(E19&lt;&gt;"Meets",E19&lt;&gt;"Fails",E19&lt;&gt;"Unknown")),"Invalid record",IF(L19="No","Optional finding",IF(E19="Fails","Fail",IF(OR(NOT(ISNUMBER(O19)),O19&lt;&gt;Mandate!$D$27,P19&lt;&gt;Q19),"Open: reassess basis",IF(AND(E19="Meets",M19="Verified"),"Met","Open"))))))</f>
        <v>Open</v>
      </c>
      <c r="O19" s="32" t="n">
        <v>1</v>
      </c>
      <c r="P19" s="14" t="s">
        <v>225</v>
      </c>
      <c r="Q19" s="25" t="str">
        <f aca="false">IF(L19="Invalid criterion","Invalid criterion",INDEX(Mandate!$D$34:$D$39,MATCH(D19,Mandate!$C$34:$C$39,0))&amp;"; "&amp;L19&amp;"; "&amp;INDEX(Mandate!$F$34:$F$39,MATCH(D19,Mandate!$C$34:$C$39,0)))</f>
        <v>Closes the capability gap; Yes; Demonstrated workflow and team capability mapped to the mandate.</v>
      </c>
      <c r="R19" s="2"/>
      <c r="S19" s="2"/>
      <c r="T19" s="2"/>
      <c r="U19" s="2"/>
      <c r="V19" s="2"/>
      <c r="W19" s="2"/>
      <c r="X19" s="2"/>
      <c r="Y19" s="2"/>
      <c r="Z19" s="2"/>
      <c r="AA19" s="2"/>
      <c r="AB19" s="2"/>
      <c r="AC19" s="2"/>
      <c r="AD19" s="2"/>
      <c r="AE19" s="2"/>
      <c r="AF19" s="2"/>
      <c r="AG19" s="2"/>
      <c r="AH19" s="2"/>
    </row>
    <row r="20" customFormat="false" ht="79.5" hidden="false" customHeight="true" outlineLevel="0" collapsed="false">
      <c r="A20" s="1"/>
      <c r="B20" s="1"/>
      <c r="C20" s="14" t="s">
        <v>186</v>
      </c>
      <c r="D20" s="14" t="s">
        <v>97</v>
      </c>
      <c r="E20" s="14" t="s">
        <v>221</v>
      </c>
      <c r="F20" s="14" t="s">
        <v>129</v>
      </c>
      <c r="G20" s="14" t="s">
        <v>222</v>
      </c>
      <c r="H20" s="17" t="n">
        <v>46275</v>
      </c>
      <c r="I20" s="14" t="s">
        <v>226</v>
      </c>
      <c r="J20" s="14" t="s">
        <v>224</v>
      </c>
      <c r="K20" s="25" t="str">
        <f aca="false">IF(OR(C20="",COUNTIFS(Targets!$C$7:$C$18,C20)&lt;&gt;1),"Invalid target ID",IF(INDEX(Targets!$D$7:$D$18,MATCH(C20,Targets!$C$7:$C$18,0))="","Unused","Active"))</f>
        <v>Active</v>
      </c>
      <c r="L20" s="25" t="str">
        <f aca="false">IF(OR(D20="",COUNTIFS(Mandate!$C$34:$C$39,D20)&lt;&gt;1),"Invalid criterion",IF(INDEX(Mandate!$G$34:$G$39,MATCH(D20,Mandate!$C$34:$C$39,0))&lt;&gt;"Defined","Invalid criterion",INDEX(Mandate!$E$34:$E$39,MATCH(D20,Mandate!$C$34:$C$39,0))))</f>
        <v>Yes</v>
      </c>
      <c r="M20" s="25" t="str">
        <f aca="false">IF(K20="Unused","Unused",IF(Mandate!$D$28&lt;&gt;"Defined","Missing mandate",IF(F20&lt;&gt;"Verified",IF(OR(F20="Assumption",F20="Unverified",F20="Conflicting"),F20,"Missing evidence label"),IF(OR(G20="",I20="",NOT(ISNUMBER(H20)),H20&lt;=0),"Missing evidence",IF(H20&gt;Mandate!$D$17,"Future evidence date",IF(Mandate!$D$17-H20&gt;Mandate!$D$18,"Stale evidence","Verified"))))))</f>
        <v>Assumption</v>
      </c>
      <c r="N20" s="25" t="str">
        <f aca="false">IF(K20="Unused","Unused",IF(OR(K20&lt;&gt;"Active",L20="Invalid criterion",COUNTIFS($C$7:$C$78,C20,$D$7:$D$78,D20)&lt;&gt;1,AND(E20&lt;&gt;"Meets",E20&lt;&gt;"Fails",E20&lt;&gt;"Unknown")),"Invalid record",IF(L20="No","Optional finding",IF(E20="Fails","Fail",IF(OR(NOT(ISNUMBER(O20)),O20&lt;&gt;Mandate!$D$27,P20&lt;&gt;Q20),"Open: reassess basis",IF(AND(E20="Meets",M20="Verified"),"Met","Open"))))))</f>
        <v>Open</v>
      </c>
      <c r="O20" s="32" t="n">
        <v>1</v>
      </c>
      <c r="P20" s="14" t="s">
        <v>227</v>
      </c>
      <c r="Q20" s="25" t="str">
        <f aca="false">IF(L20="Invalid criterion","Invalid criterion",INDEX(Mandate!$D$34:$D$39,MATCH(D20,Mandate!$C$34:$C$39,0))&amp;"; "&amp;L20&amp;"; "&amp;INDEX(Mandate!$F$34:$F$39,MATCH(D20,Mandate!$C$34:$C$39,0)))</f>
        <v>Fits market and business perimeter; Yes; Revenue mix, customer segments, geography and business model.</v>
      </c>
      <c r="R20" s="2"/>
      <c r="S20" s="2"/>
      <c r="T20" s="2"/>
      <c r="U20" s="2"/>
      <c r="V20" s="2"/>
      <c r="W20" s="2"/>
      <c r="X20" s="2"/>
      <c r="Y20" s="2"/>
      <c r="Z20" s="2"/>
      <c r="AA20" s="2"/>
      <c r="AB20" s="2"/>
      <c r="AC20" s="2"/>
      <c r="AD20" s="2"/>
      <c r="AE20" s="2"/>
      <c r="AF20" s="2"/>
      <c r="AG20" s="2"/>
      <c r="AH20" s="2"/>
    </row>
    <row r="21" customFormat="false" ht="79.5" hidden="false" customHeight="true" outlineLevel="0" collapsed="false">
      <c r="A21" s="1"/>
      <c r="B21" s="1"/>
      <c r="C21" s="14" t="s">
        <v>186</v>
      </c>
      <c r="D21" s="14" t="s">
        <v>100</v>
      </c>
      <c r="E21" s="14" t="s">
        <v>221</v>
      </c>
      <c r="F21" s="14" t="s">
        <v>129</v>
      </c>
      <c r="G21" s="14" t="s">
        <v>222</v>
      </c>
      <c r="H21" s="17" t="n">
        <v>46275</v>
      </c>
      <c r="I21" s="14" t="s">
        <v>228</v>
      </c>
      <c r="J21" s="14" t="s">
        <v>224</v>
      </c>
      <c r="K21" s="25" t="str">
        <f aca="false">IF(OR(C21="",COUNTIFS(Targets!$C$7:$C$18,C21)&lt;&gt;1),"Invalid target ID",IF(INDEX(Targets!$D$7:$D$18,MATCH(C21,Targets!$C$7:$C$18,0))="","Unused","Active"))</f>
        <v>Active</v>
      </c>
      <c r="L21" s="25" t="str">
        <f aca="false">IF(OR(D21="",COUNTIFS(Mandate!$C$34:$C$39,D21)&lt;&gt;1),"Invalid criterion",IF(INDEX(Mandate!$G$34:$G$39,MATCH(D21,Mandate!$C$34:$C$39,0))&lt;&gt;"Defined","Invalid criterion",INDEX(Mandate!$E$34:$E$39,MATCH(D21,Mandate!$C$34:$C$39,0))))</f>
        <v>Yes</v>
      </c>
      <c r="M21" s="25" t="str">
        <f aca="false">IF(K21="Unused","Unused",IF(Mandate!$D$28&lt;&gt;"Defined","Missing mandate",IF(F21&lt;&gt;"Verified",IF(OR(F21="Assumption",F21="Unverified",F21="Conflicting"),F21,"Missing evidence label"),IF(OR(G21="",I21="",NOT(ISNUMBER(H21)),H21&lt;=0),"Missing evidence",IF(H21&gt;Mandate!$D$17,"Future evidence date",IF(Mandate!$D$17-H21&gt;Mandate!$D$18,"Stale evidence","Verified"))))))</f>
        <v>Assumption</v>
      </c>
      <c r="N21" s="25" t="str">
        <f aca="false">IF(K21="Unused","Unused",IF(OR(K21&lt;&gt;"Active",L21="Invalid criterion",COUNTIFS($C$7:$C$78,C21,$D$7:$D$78,D21)&lt;&gt;1,AND(E21&lt;&gt;"Meets",E21&lt;&gt;"Fails",E21&lt;&gt;"Unknown")),"Invalid record",IF(L21="No","Optional finding",IF(E21="Fails","Fail",IF(OR(NOT(ISNUMBER(O21)),O21&lt;&gt;Mandate!$D$27,P21&lt;&gt;Q21),"Open: reassess basis",IF(AND(E21="Meets",M21="Verified"),"Met","Open"))))))</f>
        <v>Open</v>
      </c>
      <c r="O21" s="32" t="n">
        <v>1</v>
      </c>
      <c r="P21" s="14" t="s">
        <v>229</v>
      </c>
      <c r="Q21" s="25" t="str">
        <f aca="false">IF(L21="Invalid criterion","Invalid criterion",INDEX(Mandate!$D$34:$D$39,MATCH(D21,Mandate!$C$34:$C$39,0))&amp;"; "&amp;L21&amp;"; "&amp;INDEX(Mandate!$F$34:$F$39,MATCH(D21,Mandate!$C$34:$C$39,0)))</f>
        <v>Revenue and earnings support the thesis; Yes; Recurring revenue, retention, concentration and normalized economics.</v>
      </c>
      <c r="R21" s="2"/>
      <c r="S21" s="2"/>
      <c r="T21" s="2"/>
      <c r="U21" s="2"/>
      <c r="V21" s="2"/>
      <c r="W21" s="2"/>
      <c r="X21" s="2"/>
      <c r="Y21" s="2"/>
      <c r="Z21" s="2"/>
      <c r="AA21" s="2"/>
      <c r="AB21" s="2"/>
      <c r="AC21" s="2"/>
      <c r="AD21" s="2"/>
      <c r="AE21" s="2"/>
      <c r="AF21" s="2"/>
      <c r="AG21" s="2"/>
      <c r="AH21" s="2"/>
    </row>
    <row r="22" customFormat="false" ht="79.5" hidden="false" customHeight="true" outlineLevel="0" collapsed="false">
      <c r="A22" s="1"/>
      <c r="B22" s="1"/>
      <c r="C22" s="14" t="s">
        <v>186</v>
      </c>
      <c r="D22" s="14" t="s">
        <v>103</v>
      </c>
      <c r="E22" s="14" t="s">
        <v>221</v>
      </c>
      <c r="F22" s="14" t="s">
        <v>129</v>
      </c>
      <c r="G22" s="14" t="s">
        <v>222</v>
      </c>
      <c r="H22" s="17" t="n">
        <v>46275</v>
      </c>
      <c r="I22" s="14" t="s">
        <v>230</v>
      </c>
      <c r="J22" s="14" t="s">
        <v>224</v>
      </c>
      <c r="K22" s="25" t="str">
        <f aca="false">IF(OR(C22="",COUNTIFS(Targets!$C$7:$C$18,C22)&lt;&gt;1),"Invalid target ID",IF(INDEX(Targets!$D$7:$D$18,MATCH(C22,Targets!$C$7:$C$18,0))="","Unused","Active"))</f>
        <v>Active</v>
      </c>
      <c r="L22" s="25" t="str">
        <f aca="false">IF(OR(D22="",COUNTIFS(Mandate!$C$34:$C$39,D22)&lt;&gt;1),"Invalid criterion",IF(INDEX(Mandate!$G$34:$G$39,MATCH(D22,Mandate!$C$34:$C$39,0))&lt;&gt;"Defined","Invalid criterion",INDEX(Mandate!$E$34:$E$39,MATCH(D22,Mandate!$C$34:$C$39,0))))</f>
        <v>Yes</v>
      </c>
      <c r="M22" s="25" t="str">
        <f aca="false">IF(K22="Unused","Unused",IF(Mandate!$D$28&lt;&gt;"Defined","Missing mandate",IF(F22&lt;&gt;"Verified",IF(OR(F22="Assumption",F22="Unverified",F22="Conflicting"),F22,"Missing evidence label"),IF(OR(G22="",I22="",NOT(ISNUMBER(H22)),H22&lt;=0),"Missing evidence",IF(H22&gt;Mandate!$D$17,"Future evidence date",IF(Mandate!$D$17-H22&gt;Mandate!$D$18,"Stale evidence","Verified"))))))</f>
        <v>Assumption</v>
      </c>
      <c r="N22" s="25" t="str">
        <f aca="false">IF(K22="Unused","Unused",IF(OR(K22&lt;&gt;"Active",L22="Invalid criterion",COUNTIFS($C$7:$C$78,C22,$D$7:$D$78,D22)&lt;&gt;1,AND(E22&lt;&gt;"Meets",E22&lt;&gt;"Fails",E22&lt;&gt;"Unknown")),"Invalid record",IF(L22="No","Optional finding",IF(E22="Fails","Fail",IF(OR(NOT(ISNUMBER(O22)),O22&lt;&gt;Mandate!$D$27,P22&lt;&gt;Q22),"Open: reassess basis",IF(AND(E22="Meets",M22="Verified"),"Met","Open"))))))</f>
        <v>Open</v>
      </c>
      <c r="O22" s="32" t="n">
        <v>1</v>
      </c>
      <c r="P22" s="14" t="s">
        <v>231</v>
      </c>
      <c r="Q22" s="25" t="str">
        <f aca="false">IF(L22="Invalid criterion","Invalid criterion",INDEX(Mandate!$D$34:$D$39,MATCH(D22,Mandate!$C$34:$C$39,0))&amp;"; "&amp;L22&amp;"; "&amp;INDEX(Mandate!$F$34:$F$39,MATCH(D22,Mandate!$C$34:$C$39,0)))</f>
        <v>Capability and revenue transfer; Yes; Contract, license, relationship and key-person continuity after ownership changes.</v>
      </c>
      <c r="R22" s="2"/>
      <c r="S22" s="2"/>
      <c r="T22" s="2"/>
      <c r="U22" s="2"/>
      <c r="V22" s="2"/>
      <c r="W22" s="2"/>
      <c r="X22" s="2"/>
      <c r="Y22" s="2"/>
      <c r="Z22" s="2"/>
      <c r="AA22" s="2"/>
      <c r="AB22" s="2"/>
      <c r="AC22" s="2"/>
      <c r="AD22" s="2"/>
      <c r="AE22" s="2"/>
      <c r="AF22" s="2"/>
      <c r="AG22" s="2"/>
      <c r="AH22" s="2"/>
    </row>
    <row r="23" customFormat="false" ht="79.5" hidden="false" customHeight="true" outlineLevel="0" collapsed="false">
      <c r="A23" s="1"/>
      <c r="B23" s="1"/>
      <c r="C23" s="14" t="s">
        <v>186</v>
      </c>
      <c r="D23" s="14" t="s">
        <v>106</v>
      </c>
      <c r="E23" s="14" t="s">
        <v>221</v>
      </c>
      <c r="F23" s="14" t="s">
        <v>129</v>
      </c>
      <c r="G23" s="14" t="s">
        <v>222</v>
      </c>
      <c r="H23" s="17" t="n">
        <v>46275</v>
      </c>
      <c r="I23" s="14" t="s">
        <v>232</v>
      </c>
      <c r="J23" s="14" t="s">
        <v>224</v>
      </c>
      <c r="K23" s="25" t="str">
        <f aca="false">IF(OR(C23="",COUNTIFS(Targets!$C$7:$C$18,C23)&lt;&gt;1),"Invalid target ID",IF(INDEX(Targets!$D$7:$D$18,MATCH(C23,Targets!$C$7:$C$18,0))="","Unused","Active"))</f>
        <v>Active</v>
      </c>
      <c r="L23" s="25" t="str">
        <f aca="false">IF(OR(D23="",COUNTIFS(Mandate!$C$34:$C$39,D23)&lt;&gt;1),"Invalid criterion",IF(INDEX(Mandate!$G$34:$G$39,MATCH(D23,Mandate!$C$34:$C$39,0))&lt;&gt;"Defined","Invalid criterion",INDEX(Mandate!$E$34:$E$39,MATCH(D23,Mandate!$C$34:$C$39,0))))</f>
        <v>Yes</v>
      </c>
      <c r="M23" s="25" t="str">
        <f aca="false">IF(K23="Unused","Unused",IF(Mandate!$D$28&lt;&gt;"Defined","Missing mandate",IF(F23&lt;&gt;"Verified",IF(OR(F23="Assumption",F23="Unverified",F23="Conflicting"),F23,"Missing evidence label"),IF(OR(G23="",I23="",NOT(ISNUMBER(H23)),H23&lt;=0),"Missing evidence",IF(H23&gt;Mandate!$D$17,"Future evidence date",IF(Mandate!$D$17-H23&gt;Mandate!$D$18,"Stale evidence","Verified"))))))</f>
        <v>Assumption</v>
      </c>
      <c r="N23" s="25" t="str">
        <f aca="false">IF(K23="Unused","Unused",IF(OR(K23&lt;&gt;"Active",L23="Invalid criterion",COUNTIFS($C$7:$C$78,C23,$D$7:$D$78,D23)&lt;&gt;1,AND(E23&lt;&gt;"Meets",E23&lt;&gt;"Fails",E23&lt;&gt;"Unknown")),"Invalid record",IF(L23="No","Optional finding",IF(E23="Fails","Fail",IF(OR(NOT(ISNUMBER(O23)),O23&lt;&gt;Mandate!$D$27,P23&lt;&gt;Q23),"Open: reassess basis",IF(AND(E23="Meets",M23="Verified"),"Met","Open"))))))</f>
        <v>Open</v>
      </c>
      <c r="O23" s="32" t="n">
        <v>1</v>
      </c>
      <c r="P23" s="14" t="s">
        <v>233</v>
      </c>
      <c r="Q23" s="25" t="str">
        <f aca="false">IF(L23="Invalid criterion","Invalid criterion",INDEX(Mandate!$D$34:$D$39,MATCH(D23,Mandate!$C$34:$C$39,0))&amp;"; "&amp;L23&amp;"; "&amp;INDEX(Mandate!$F$34:$F$39,MATCH(D23,Mandate!$C$34:$C$39,0)))</f>
        <v>Integration is feasible; Yes; Named operating owner, resources and revenue-preservation plan.</v>
      </c>
      <c r="R23" s="2"/>
      <c r="S23" s="2"/>
      <c r="T23" s="2"/>
      <c r="U23" s="2"/>
      <c r="V23" s="2"/>
      <c r="W23" s="2"/>
      <c r="X23" s="2"/>
      <c r="Y23" s="2"/>
      <c r="Z23" s="2"/>
      <c r="AA23" s="2"/>
      <c r="AB23" s="2"/>
      <c r="AC23" s="2"/>
      <c r="AD23" s="2"/>
      <c r="AE23" s="2"/>
      <c r="AF23" s="2"/>
      <c r="AG23" s="2"/>
      <c r="AH23" s="2"/>
    </row>
    <row r="24" customFormat="false" ht="79.5" hidden="false" customHeight="true" outlineLevel="0" collapsed="false">
      <c r="A24" s="1"/>
      <c r="B24" s="1"/>
      <c r="C24" s="14" t="s">
        <v>186</v>
      </c>
      <c r="D24" s="14" t="s">
        <v>109</v>
      </c>
      <c r="E24" s="14" t="s">
        <v>221</v>
      </c>
      <c r="F24" s="14" t="s">
        <v>129</v>
      </c>
      <c r="G24" s="14" t="s">
        <v>222</v>
      </c>
      <c r="H24" s="17" t="n">
        <v>46275</v>
      </c>
      <c r="I24" s="14" t="s">
        <v>234</v>
      </c>
      <c r="J24" s="14" t="s">
        <v>224</v>
      </c>
      <c r="K24" s="25" t="str">
        <f aca="false">IF(OR(C24="",COUNTIFS(Targets!$C$7:$C$18,C24)&lt;&gt;1),"Invalid target ID",IF(INDEX(Targets!$D$7:$D$18,MATCH(C24,Targets!$C$7:$C$18,0))="","Unused","Active"))</f>
        <v>Active</v>
      </c>
      <c r="L24" s="25" t="str">
        <f aca="false">IF(OR(D24="",COUNTIFS(Mandate!$C$34:$C$39,D24)&lt;&gt;1),"Invalid criterion",IF(INDEX(Mandate!$G$34:$G$39,MATCH(D24,Mandate!$C$34:$C$39,0))&lt;&gt;"Defined","Invalid criterion",INDEX(Mandate!$E$34:$E$39,MATCH(D24,Mandate!$C$34:$C$39,0))))</f>
        <v>Yes</v>
      </c>
      <c r="M24" s="25" t="str">
        <f aca="false">IF(K24="Unused","Unused",IF(Mandate!$D$28&lt;&gt;"Defined","Missing mandate",IF(F24&lt;&gt;"Verified",IF(OR(F24="Assumption",F24="Unverified",F24="Conflicting"),F24,"Missing evidence label"),IF(OR(G24="",I24="",NOT(ISNUMBER(H24)),H24&lt;=0),"Missing evidence",IF(H24&gt;Mandate!$D$17,"Future evidence date",IF(Mandate!$D$17-H24&gt;Mandate!$D$18,"Stale evidence","Verified"))))))</f>
        <v>Assumption</v>
      </c>
      <c r="N24" s="25" t="str">
        <f aca="false">IF(K24="Unused","Unused",IF(OR(K24&lt;&gt;"Active",L24="Invalid criterion",COUNTIFS($C$7:$C$78,C24,$D$7:$D$78,D24)&lt;&gt;1,AND(E24&lt;&gt;"Meets",E24&lt;&gt;"Fails",E24&lt;&gt;"Unknown")),"Invalid record",IF(L24="No","Optional finding",IF(E24="Fails","Fail",IF(OR(NOT(ISNUMBER(O24)),O24&lt;&gt;Mandate!$D$27,P24&lt;&gt;Q24),"Open: reassess basis",IF(AND(E24="Meets",M24="Verified"),"Met","Open"))))))</f>
        <v>Open</v>
      </c>
      <c r="O24" s="32" t="n">
        <v>1</v>
      </c>
      <c r="P24" s="14" t="s">
        <v>235</v>
      </c>
      <c r="Q24" s="25" t="str">
        <f aca="false">IF(L24="Invalid criterion","Invalid criterion",INDEX(Mandate!$D$34:$D$39,MATCH(D24,Mandate!$C$34:$C$39,0))&amp;"; "&amp;L24&amp;"; "&amp;INDEX(Mandate!$F$34:$F$39,MATCH(D24,Mandate!$C$34:$C$39,0)))</f>
        <v>Stays within strategic guardrails; Yes; Review of exclusions, dependencies and specific walk-away conditions.</v>
      </c>
      <c r="R24" s="2"/>
      <c r="S24" s="2"/>
      <c r="T24" s="2"/>
      <c r="U24" s="2"/>
      <c r="V24" s="2"/>
      <c r="W24" s="2"/>
      <c r="X24" s="2"/>
      <c r="Y24" s="2"/>
      <c r="Z24" s="2"/>
      <c r="AA24" s="2"/>
      <c r="AB24" s="2"/>
      <c r="AC24" s="2"/>
      <c r="AD24" s="2"/>
      <c r="AE24" s="2"/>
      <c r="AF24" s="2"/>
      <c r="AG24" s="2"/>
      <c r="AH24" s="2"/>
    </row>
    <row r="25" customFormat="false" ht="79.5" hidden="false" customHeight="true" outlineLevel="0" collapsed="false">
      <c r="A25" s="1"/>
      <c r="B25" s="1"/>
      <c r="C25" s="14" t="s">
        <v>195</v>
      </c>
      <c r="D25" s="14" t="s">
        <v>93</v>
      </c>
      <c r="E25" s="14" t="s">
        <v>221</v>
      </c>
      <c r="F25" s="14" t="s">
        <v>129</v>
      </c>
      <c r="G25" s="14" t="s">
        <v>222</v>
      </c>
      <c r="H25" s="17" t="n">
        <v>46275</v>
      </c>
      <c r="I25" s="14" t="s">
        <v>223</v>
      </c>
      <c r="J25" s="14" t="s">
        <v>224</v>
      </c>
      <c r="K25" s="25" t="str">
        <f aca="false">IF(OR(C25="",COUNTIFS(Targets!$C$7:$C$18,C25)&lt;&gt;1),"Invalid target ID",IF(INDEX(Targets!$D$7:$D$18,MATCH(C25,Targets!$C$7:$C$18,0))="","Unused","Active"))</f>
        <v>Active</v>
      </c>
      <c r="L25" s="25" t="str">
        <f aca="false">IF(OR(D25="",COUNTIFS(Mandate!$C$34:$C$39,D25)&lt;&gt;1),"Invalid criterion",IF(INDEX(Mandate!$G$34:$G$39,MATCH(D25,Mandate!$C$34:$C$39,0))&lt;&gt;"Defined","Invalid criterion",INDEX(Mandate!$E$34:$E$39,MATCH(D25,Mandate!$C$34:$C$39,0))))</f>
        <v>Yes</v>
      </c>
      <c r="M25" s="25" t="str">
        <f aca="false">IF(K25="Unused","Unused",IF(Mandate!$D$28&lt;&gt;"Defined","Missing mandate",IF(F25&lt;&gt;"Verified",IF(OR(F25="Assumption",F25="Unverified",F25="Conflicting"),F25,"Missing evidence label"),IF(OR(G25="",I25="",NOT(ISNUMBER(H25)),H25&lt;=0),"Missing evidence",IF(H25&gt;Mandate!$D$17,"Future evidence date",IF(Mandate!$D$17-H25&gt;Mandate!$D$18,"Stale evidence","Verified"))))))</f>
        <v>Assumption</v>
      </c>
      <c r="N25" s="25" t="str">
        <f aca="false">IF(K25="Unused","Unused",IF(OR(K25&lt;&gt;"Active",L25="Invalid criterion",COUNTIFS($C$7:$C$78,C25,$D$7:$D$78,D25)&lt;&gt;1,AND(E25&lt;&gt;"Meets",E25&lt;&gt;"Fails",E25&lt;&gt;"Unknown")),"Invalid record",IF(L25="No","Optional finding",IF(E25="Fails","Fail",IF(OR(NOT(ISNUMBER(O25)),O25&lt;&gt;Mandate!$D$27,P25&lt;&gt;Q25),"Open: reassess basis",IF(AND(E25="Meets",M25="Verified"),"Met","Open"))))))</f>
        <v>Open</v>
      </c>
      <c r="O25" s="32" t="n">
        <v>1</v>
      </c>
      <c r="P25" s="14" t="s">
        <v>225</v>
      </c>
      <c r="Q25" s="25" t="str">
        <f aca="false">IF(L25="Invalid criterion","Invalid criterion",INDEX(Mandate!$D$34:$D$39,MATCH(D25,Mandate!$C$34:$C$39,0))&amp;"; "&amp;L25&amp;"; "&amp;INDEX(Mandate!$F$34:$F$39,MATCH(D25,Mandate!$C$34:$C$39,0)))</f>
        <v>Closes the capability gap; Yes; Demonstrated workflow and team capability mapped to the mandate.</v>
      </c>
      <c r="R25" s="2"/>
      <c r="S25" s="2"/>
      <c r="T25" s="2"/>
      <c r="U25" s="2"/>
      <c r="V25" s="2"/>
      <c r="W25" s="2"/>
      <c r="X25" s="2"/>
      <c r="Y25" s="2"/>
      <c r="Z25" s="2"/>
      <c r="AA25" s="2"/>
      <c r="AB25" s="2"/>
      <c r="AC25" s="2"/>
      <c r="AD25" s="2"/>
      <c r="AE25" s="2"/>
      <c r="AF25" s="2"/>
      <c r="AG25" s="2"/>
      <c r="AH25" s="2"/>
    </row>
    <row r="26" customFormat="false" ht="79.5" hidden="false" customHeight="true" outlineLevel="0" collapsed="false">
      <c r="A26" s="1"/>
      <c r="B26" s="1"/>
      <c r="C26" s="14" t="s">
        <v>195</v>
      </c>
      <c r="D26" s="14" t="s">
        <v>97</v>
      </c>
      <c r="E26" s="14" t="s">
        <v>221</v>
      </c>
      <c r="F26" s="14" t="s">
        <v>129</v>
      </c>
      <c r="G26" s="14" t="s">
        <v>222</v>
      </c>
      <c r="H26" s="17" t="n">
        <v>46275</v>
      </c>
      <c r="I26" s="14" t="s">
        <v>226</v>
      </c>
      <c r="J26" s="14" t="s">
        <v>224</v>
      </c>
      <c r="K26" s="25" t="str">
        <f aca="false">IF(OR(C26="",COUNTIFS(Targets!$C$7:$C$18,C26)&lt;&gt;1),"Invalid target ID",IF(INDEX(Targets!$D$7:$D$18,MATCH(C26,Targets!$C$7:$C$18,0))="","Unused","Active"))</f>
        <v>Active</v>
      </c>
      <c r="L26" s="25" t="str">
        <f aca="false">IF(OR(D26="",COUNTIFS(Mandate!$C$34:$C$39,D26)&lt;&gt;1),"Invalid criterion",IF(INDEX(Mandate!$G$34:$G$39,MATCH(D26,Mandate!$C$34:$C$39,0))&lt;&gt;"Defined","Invalid criterion",INDEX(Mandate!$E$34:$E$39,MATCH(D26,Mandate!$C$34:$C$39,0))))</f>
        <v>Yes</v>
      </c>
      <c r="M26" s="25" t="str">
        <f aca="false">IF(K26="Unused","Unused",IF(Mandate!$D$28&lt;&gt;"Defined","Missing mandate",IF(F26&lt;&gt;"Verified",IF(OR(F26="Assumption",F26="Unverified",F26="Conflicting"),F26,"Missing evidence label"),IF(OR(G26="",I26="",NOT(ISNUMBER(H26)),H26&lt;=0),"Missing evidence",IF(H26&gt;Mandate!$D$17,"Future evidence date",IF(Mandate!$D$17-H26&gt;Mandate!$D$18,"Stale evidence","Verified"))))))</f>
        <v>Assumption</v>
      </c>
      <c r="N26" s="25" t="str">
        <f aca="false">IF(K26="Unused","Unused",IF(OR(K26&lt;&gt;"Active",L26="Invalid criterion",COUNTIFS($C$7:$C$78,C26,$D$7:$D$78,D26)&lt;&gt;1,AND(E26&lt;&gt;"Meets",E26&lt;&gt;"Fails",E26&lt;&gt;"Unknown")),"Invalid record",IF(L26="No","Optional finding",IF(E26="Fails","Fail",IF(OR(NOT(ISNUMBER(O26)),O26&lt;&gt;Mandate!$D$27,P26&lt;&gt;Q26),"Open: reassess basis",IF(AND(E26="Meets",M26="Verified"),"Met","Open"))))))</f>
        <v>Open</v>
      </c>
      <c r="O26" s="32" t="n">
        <v>1</v>
      </c>
      <c r="P26" s="14" t="s">
        <v>227</v>
      </c>
      <c r="Q26" s="25" t="str">
        <f aca="false">IF(L26="Invalid criterion","Invalid criterion",INDEX(Mandate!$D$34:$D$39,MATCH(D26,Mandate!$C$34:$C$39,0))&amp;"; "&amp;L26&amp;"; "&amp;INDEX(Mandate!$F$34:$F$39,MATCH(D26,Mandate!$C$34:$C$39,0)))</f>
        <v>Fits market and business perimeter; Yes; Revenue mix, customer segments, geography and business model.</v>
      </c>
      <c r="R26" s="2"/>
      <c r="S26" s="2"/>
      <c r="T26" s="2"/>
      <c r="U26" s="2"/>
      <c r="V26" s="2"/>
      <c r="W26" s="2"/>
      <c r="X26" s="2"/>
      <c r="Y26" s="2"/>
      <c r="Z26" s="2"/>
      <c r="AA26" s="2"/>
      <c r="AB26" s="2"/>
      <c r="AC26" s="2"/>
      <c r="AD26" s="2"/>
      <c r="AE26" s="2"/>
      <c r="AF26" s="2"/>
      <c r="AG26" s="2"/>
      <c r="AH26" s="2"/>
    </row>
    <row r="27" customFormat="false" ht="79.5" hidden="false" customHeight="true" outlineLevel="0" collapsed="false">
      <c r="A27" s="1"/>
      <c r="B27" s="1"/>
      <c r="C27" s="14" t="s">
        <v>195</v>
      </c>
      <c r="D27" s="14" t="s">
        <v>100</v>
      </c>
      <c r="E27" s="14" t="s">
        <v>221</v>
      </c>
      <c r="F27" s="14" t="s">
        <v>129</v>
      </c>
      <c r="G27" s="14" t="s">
        <v>222</v>
      </c>
      <c r="H27" s="17" t="n">
        <v>46275</v>
      </c>
      <c r="I27" s="14" t="s">
        <v>228</v>
      </c>
      <c r="J27" s="14" t="s">
        <v>224</v>
      </c>
      <c r="K27" s="25" t="str">
        <f aca="false">IF(OR(C27="",COUNTIFS(Targets!$C$7:$C$18,C27)&lt;&gt;1),"Invalid target ID",IF(INDEX(Targets!$D$7:$D$18,MATCH(C27,Targets!$C$7:$C$18,0))="","Unused","Active"))</f>
        <v>Active</v>
      </c>
      <c r="L27" s="25" t="str">
        <f aca="false">IF(OR(D27="",COUNTIFS(Mandate!$C$34:$C$39,D27)&lt;&gt;1),"Invalid criterion",IF(INDEX(Mandate!$G$34:$G$39,MATCH(D27,Mandate!$C$34:$C$39,0))&lt;&gt;"Defined","Invalid criterion",INDEX(Mandate!$E$34:$E$39,MATCH(D27,Mandate!$C$34:$C$39,0))))</f>
        <v>Yes</v>
      </c>
      <c r="M27" s="25" t="str">
        <f aca="false">IF(K27="Unused","Unused",IF(Mandate!$D$28&lt;&gt;"Defined","Missing mandate",IF(F27&lt;&gt;"Verified",IF(OR(F27="Assumption",F27="Unverified",F27="Conflicting"),F27,"Missing evidence label"),IF(OR(G27="",I27="",NOT(ISNUMBER(H27)),H27&lt;=0),"Missing evidence",IF(H27&gt;Mandate!$D$17,"Future evidence date",IF(Mandate!$D$17-H27&gt;Mandate!$D$18,"Stale evidence","Verified"))))))</f>
        <v>Assumption</v>
      </c>
      <c r="N27" s="25" t="str">
        <f aca="false">IF(K27="Unused","Unused",IF(OR(K27&lt;&gt;"Active",L27="Invalid criterion",COUNTIFS($C$7:$C$78,C27,$D$7:$D$78,D27)&lt;&gt;1,AND(E27&lt;&gt;"Meets",E27&lt;&gt;"Fails",E27&lt;&gt;"Unknown")),"Invalid record",IF(L27="No","Optional finding",IF(E27="Fails","Fail",IF(OR(NOT(ISNUMBER(O27)),O27&lt;&gt;Mandate!$D$27,P27&lt;&gt;Q27),"Open: reassess basis",IF(AND(E27="Meets",M27="Verified"),"Met","Open"))))))</f>
        <v>Open</v>
      </c>
      <c r="O27" s="32" t="n">
        <v>1</v>
      </c>
      <c r="P27" s="14" t="s">
        <v>229</v>
      </c>
      <c r="Q27" s="25" t="str">
        <f aca="false">IF(L27="Invalid criterion","Invalid criterion",INDEX(Mandate!$D$34:$D$39,MATCH(D27,Mandate!$C$34:$C$39,0))&amp;"; "&amp;L27&amp;"; "&amp;INDEX(Mandate!$F$34:$F$39,MATCH(D27,Mandate!$C$34:$C$39,0)))</f>
        <v>Revenue and earnings support the thesis; Yes; Recurring revenue, retention, concentration and normalized economics.</v>
      </c>
      <c r="R27" s="2"/>
      <c r="S27" s="2"/>
      <c r="T27" s="2"/>
      <c r="U27" s="2"/>
      <c r="V27" s="2"/>
      <c r="W27" s="2"/>
      <c r="X27" s="2"/>
      <c r="Y27" s="2"/>
      <c r="Z27" s="2"/>
      <c r="AA27" s="2"/>
      <c r="AB27" s="2"/>
      <c r="AC27" s="2"/>
      <c r="AD27" s="2"/>
      <c r="AE27" s="2"/>
      <c r="AF27" s="2"/>
      <c r="AG27" s="2"/>
      <c r="AH27" s="2"/>
    </row>
    <row r="28" customFormat="false" ht="79.5" hidden="false" customHeight="true" outlineLevel="0" collapsed="false">
      <c r="A28" s="1"/>
      <c r="B28" s="1"/>
      <c r="C28" s="14" t="s">
        <v>195</v>
      </c>
      <c r="D28" s="14" t="s">
        <v>103</v>
      </c>
      <c r="E28" s="14" t="s">
        <v>236</v>
      </c>
      <c r="F28" s="14" t="s">
        <v>129</v>
      </c>
      <c r="G28" s="14" t="s">
        <v>222</v>
      </c>
      <c r="H28" s="17" t="n">
        <v>46275</v>
      </c>
      <c r="I28" s="14" t="s">
        <v>230</v>
      </c>
      <c r="J28" s="14" t="s">
        <v>224</v>
      </c>
      <c r="K28" s="25" t="str">
        <f aca="false">IF(OR(C28="",COUNTIFS(Targets!$C$7:$C$18,C28)&lt;&gt;1),"Invalid target ID",IF(INDEX(Targets!$D$7:$D$18,MATCH(C28,Targets!$C$7:$C$18,0))="","Unused","Active"))</f>
        <v>Active</v>
      </c>
      <c r="L28" s="25" t="str">
        <f aca="false">IF(OR(D28="",COUNTIFS(Mandate!$C$34:$C$39,D28)&lt;&gt;1),"Invalid criterion",IF(INDEX(Mandate!$G$34:$G$39,MATCH(D28,Mandate!$C$34:$C$39,0))&lt;&gt;"Defined","Invalid criterion",INDEX(Mandate!$E$34:$E$39,MATCH(D28,Mandate!$C$34:$C$39,0))))</f>
        <v>Yes</v>
      </c>
      <c r="M28" s="25" t="str">
        <f aca="false">IF(K28="Unused","Unused",IF(Mandate!$D$28&lt;&gt;"Defined","Missing mandate",IF(F28&lt;&gt;"Verified",IF(OR(F28="Assumption",F28="Unverified",F28="Conflicting"),F28,"Missing evidence label"),IF(OR(G28="",I28="",NOT(ISNUMBER(H28)),H28&lt;=0),"Missing evidence",IF(H28&gt;Mandate!$D$17,"Future evidence date",IF(Mandate!$D$17-H28&gt;Mandate!$D$18,"Stale evidence","Verified"))))))</f>
        <v>Assumption</v>
      </c>
      <c r="N28" s="25" t="str">
        <f aca="false">IF(K28="Unused","Unused",IF(OR(K28&lt;&gt;"Active",L28="Invalid criterion",COUNTIFS($C$7:$C$78,C28,$D$7:$D$78,D28)&lt;&gt;1,AND(E28&lt;&gt;"Meets",E28&lt;&gt;"Fails",E28&lt;&gt;"Unknown")),"Invalid record",IF(L28="No","Optional finding",IF(E28="Fails","Fail",IF(OR(NOT(ISNUMBER(O28)),O28&lt;&gt;Mandate!$D$27,P28&lt;&gt;Q28),"Open: reassess basis",IF(AND(E28="Meets",M28="Verified"),"Met","Open"))))))</f>
        <v>Fail</v>
      </c>
      <c r="O28" s="32" t="n">
        <v>1</v>
      </c>
      <c r="P28" s="14" t="s">
        <v>231</v>
      </c>
      <c r="Q28" s="25" t="str">
        <f aca="false">IF(L28="Invalid criterion","Invalid criterion",INDEX(Mandate!$D$34:$D$39,MATCH(D28,Mandate!$C$34:$C$39,0))&amp;"; "&amp;L28&amp;"; "&amp;INDEX(Mandate!$F$34:$F$39,MATCH(D28,Mandate!$C$34:$C$39,0)))</f>
        <v>Capability and revenue transfer; Yes; Contract, license, relationship and key-person continuity after ownership changes.</v>
      </c>
      <c r="R28" s="2"/>
      <c r="S28" s="2"/>
      <c r="T28" s="2"/>
      <c r="U28" s="2"/>
      <c r="V28" s="2"/>
      <c r="W28" s="2"/>
      <c r="X28" s="2"/>
      <c r="Y28" s="2"/>
      <c r="Z28" s="2"/>
      <c r="AA28" s="2"/>
      <c r="AB28" s="2"/>
      <c r="AC28" s="2"/>
      <c r="AD28" s="2"/>
      <c r="AE28" s="2"/>
      <c r="AF28" s="2"/>
      <c r="AG28" s="2"/>
      <c r="AH28" s="2"/>
    </row>
    <row r="29" customFormat="false" ht="79.5" hidden="false" customHeight="true" outlineLevel="0" collapsed="false">
      <c r="A29" s="1"/>
      <c r="B29" s="1"/>
      <c r="C29" s="14" t="s">
        <v>195</v>
      </c>
      <c r="D29" s="14" t="s">
        <v>106</v>
      </c>
      <c r="E29" s="14" t="s">
        <v>221</v>
      </c>
      <c r="F29" s="14" t="s">
        <v>129</v>
      </c>
      <c r="G29" s="14" t="s">
        <v>222</v>
      </c>
      <c r="H29" s="17" t="n">
        <v>46275</v>
      </c>
      <c r="I29" s="14" t="s">
        <v>232</v>
      </c>
      <c r="J29" s="14" t="s">
        <v>224</v>
      </c>
      <c r="K29" s="25" t="str">
        <f aca="false">IF(OR(C29="",COUNTIFS(Targets!$C$7:$C$18,C29)&lt;&gt;1),"Invalid target ID",IF(INDEX(Targets!$D$7:$D$18,MATCH(C29,Targets!$C$7:$C$18,0))="","Unused","Active"))</f>
        <v>Active</v>
      </c>
      <c r="L29" s="25" t="str">
        <f aca="false">IF(OR(D29="",COUNTIFS(Mandate!$C$34:$C$39,D29)&lt;&gt;1),"Invalid criterion",IF(INDEX(Mandate!$G$34:$G$39,MATCH(D29,Mandate!$C$34:$C$39,0))&lt;&gt;"Defined","Invalid criterion",INDEX(Mandate!$E$34:$E$39,MATCH(D29,Mandate!$C$34:$C$39,0))))</f>
        <v>Yes</v>
      </c>
      <c r="M29" s="25" t="str">
        <f aca="false">IF(K29="Unused","Unused",IF(Mandate!$D$28&lt;&gt;"Defined","Missing mandate",IF(F29&lt;&gt;"Verified",IF(OR(F29="Assumption",F29="Unverified",F29="Conflicting"),F29,"Missing evidence label"),IF(OR(G29="",I29="",NOT(ISNUMBER(H29)),H29&lt;=0),"Missing evidence",IF(H29&gt;Mandate!$D$17,"Future evidence date",IF(Mandate!$D$17-H29&gt;Mandate!$D$18,"Stale evidence","Verified"))))))</f>
        <v>Assumption</v>
      </c>
      <c r="N29" s="25" t="str">
        <f aca="false">IF(K29="Unused","Unused",IF(OR(K29&lt;&gt;"Active",L29="Invalid criterion",COUNTIFS($C$7:$C$78,C29,$D$7:$D$78,D29)&lt;&gt;1,AND(E29&lt;&gt;"Meets",E29&lt;&gt;"Fails",E29&lt;&gt;"Unknown")),"Invalid record",IF(L29="No","Optional finding",IF(E29="Fails","Fail",IF(OR(NOT(ISNUMBER(O29)),O29&lt;&gt;Mandate!$D$27,P29&lt;&gt;Q29),"Open: reassess basis",IF(AND(E29="Meets",M29="Verified"),"Met","Open"))))))</f>
        <v>Open</v>
      </c>
      <c r="O29" s="32" t="n">
        <v>1</v>
      </c>
      <c r="P29" s="14" t="s">
        <v>233</v>
      </c>
      <c r="Q29" s="25" t="str">
        <f aca="false">IF(L29="Invalid criterion","Invalid criterion",INDEX(Mandate!$D$34:$D$39,MATCH(D29,Mandate!$C$34:$C$39,0))&amp;"; "&amp;L29&amp;"; "&amp;INDEX(Mandate!$F$34:$F$39,MATCH(D29,Mandate!$C$34:$C$39,0)))</f>
        <v>Integration is feasible; Yes; Named operating owner, resources and revenue-preservation plan.</v>
      </c>
      <c r="R29" s="2"/>
      <c r="S29" s="2"/>
      <c r="T29" s="2"/>
      <c r="U29" s="2"/>
      <c r="V29" s="2"/>
      <c r="W29" s="2"/>
      <c r="X29" s="2"/>
      <c r="Y29" s="2"/>
      <c r="Z29" s="2"/>
      <c r="AA29" s="2"/>
      <c r="AB29" s="2"/>
      <c r="AC29" s="2"/>
      <c r="AD29" s="2"/>
      <c r="AE29" s="2"/>
      <c r="AF29" s="2"/>
      <c r="AG29" s="2"/>
      <c r="AH29" s="2"/>
    </row>
    <row r="30" customFormat="false" ht="79.5" hidden="false" customHeight="true" outlineLevel="0" collapsed="false">
      <c r="A30" s="1"/>
      <c r="B30" s="1"/>
      <c r="C30" s="14" t="s">
        <v>195</v>
      </c>
      <c r="D30" s="14" t="s">
        <v>109</v>
      </c>
      <c r="E30" s="14" t="s">
        <v>221</v>
      </c>
      <c r="F30" s="14" t="s">
        <v>129</v>
      </c>
      <c r="G30" s="14" t="s">
        <v>222</v>
      </c>
      <c r="H30" s="17" t="n">
        <v>46275</v>
      </c>
      <c r="I30" s="14" t="s">
        <v>234</v>
      </c>
      <c r="J30" s="14" t="s">
        <v>224</v>
      </c>
      <c r="K30" s="25" t="str">
        <f aca="false">IF(OR(C30="",COUNTIFS(Targets!$C$7:$C$18,C30)&lt;&gt;1),"Invalid target ID",IF(INDEX(Targets!$D$7:$D$18,MATCH(C30,Targets!$C$7:$C$18,0))="","Unused","Active"))</f>
        <v>Active</v>
      </c>
      <c r="L30" s="25" t="str">
        <f aca="false">IF(OR(D30="",COUNTIFS(Mandate!$C$34:$C$39,D30)&lt;&gt;1),"Invalid criterion",IF(INDEX(Mandate!$G$34:$G$39,MATCH(D30,Mandate!$C$34:$C$39,0))&lt;&gt;"Defined","Invalid criterion",INDEX(Mandate!$E$34:$E$39,MATCH(D30,Mandate!$C$34:$C$39,0))))</f>
        <v>Yes</v>
      </c>
      <c r="M30" s="25" t="str">
        <f aca="false">IF(K30="Unused","Unused",IF(Mandate!$D$28&lt;&gt;"Defined","Missing mandate",IF(F30&lt;&gt;"Verified",IF(OR(F30="Assumption",F30="Unverified",F30="Conflicting"),F30,"Missing evidence label"),IF(OR(G30="",I30="",NOT(ISNUMBER(H30)),H30&lt;=0),"Missing evidence",IF(H30&gt;Mandate!$D$17,"Future evidence date",IF(Mandate!$D$17-H30&gt;Mandate!$D$18,"Stale evidence","Verified"))))))</f>
        <v>Assumption</v>
      </c>
      <c r="N30" s="25" t="str">
        <f aca="false">IF(K30="Unused","Unused",IF(OR(K30&lt;&gt;"Active",L30="Invalid criterion",COUNTIFS($C$7:$C$78,C30,$D$7:$D$78,D30)&lt;&gt;1,AND(E30&lt;&gt;"Meets",E30&lt;&gt;"Fails",E30&lt;&gt;"Unknown")),"Invalid record",IF(L30="No","Optional finding",IF(E30="Fails","Fail",IF(OR(NOT(ISNUMBER(O30)),O30&lt;&gt;Mandate!$D$27,P30&lt;&gt;Q30),"Open: reassess basis",IF(AND(E30="Meets",M30="Verified"),"Met","Open"))))))</f>
        <v>Open</v>
      </c>
      <c r="O30" s="32" t="n">
        <v>1</v>
      </c>
      <c r="P30" s="14" t="s">
        <v>235</v>
      </c>
      <c r="Q30" s="25" t="str">
        <f aca="false">IF(L30="Invalid criterion","Invalid criterion",INDEX(Mandate!$D$34:$D$39,MATCH(D30,Mandate!$C$34:$C$39,0))&amp;"; "&amp;L30&amp;"; "&amp;INDEX(Mandate!$F$34:$F$39,MATCH(D30,Mandate!$C$34:$C$39,0)))</f>
        <v>Stays within strategic guardrails; Yes; Review of exclusions, dependencies and specific walk-away conditions.</v>
      </c>
      <c r="R30" s="2"/>
      <c r="S30" s="2"/>
      <c r="T30" s="2"/>
      <c r="U30" s="2"/>
      <c r="V30" s="2"/>
      <c r="W30" s="2"/>
      <c r="X30" s="2"/>
      <c r="Y30" s="2"/>
      <c r="Z30" s="2"/>
      <c r="AA30" s="2"/>
      <c r="AB30" s="2"/>
      <c r="AC30" s="2"/>
      <c r="AD30" s="2"/>
      <c r="AE30" s="2"/>
      <c r="AF30" s="2"/>
      <c r="AG30" s="2"/>
      <c r="AH30" s="2"/>
    </row>
    <row r="31" customFormat="false" ht="79.5" hidden="false" customHeight="true" outlineLevel="0" collapsed="false">
      <c r="A31" s="1"/>
      <c r="B31" s="1"/>
      <c r="C31" s="14" t="s">
        <v>202</v>
      </c>
      <c r="D31" s="14" t="s">
        <v>93</v>
      </c>
      <c r="E31" s="14" t="s">
        <v>183</v>
      </c>
      <c r="F31" s="14" t="s">
        <v>237</v>
      </c>
      <c r="G31" s="14"/>
      <c r="H31" s="17"/>
      <c r="I31" s="14"/>
      <c r="J31" s="14"/>
      <c r="K31" s="25" t="str">
        <f aca="false">IF(OR(C31="",COUNTIFS(Targets!$C$7:$C$18,C31)&lt;&gt;1),"Invalid target ID",IF(INDEX(Targets!$D$7:$D$18,MATCH(C31,Targets!$C$7:$C$18,0))="","Unused","Active"))</f>
        <v>Unused</v>
      </c>
      <c r="L31" s="25" t="str">
        <f aca="false">IF(OR(D31="",COUNTIFS(Mandate!$C$34:$C$39,D31)&lt;&gt;1),"Invalid criterion",IF(INDEX(Mandate!$G$34:$G$39,MATCH(D31,Mandate!$C$34:$C$39,0))&lt;&gt;"Defined","Invalid criterion",INDEX(Mandate!$E$34:$E$39,MATCH(D31,Mandate!$C$34:$C$39,0))))</f>
        <v>Yes</v>
      </c>
      <c r="M31" s="25" t="str">
        <f aca="false">IF(K31="Unused","Unused",IF(Mandate!$D$28&lt;&gt;"Defined","Missing mandate",IF(F31&lt;&gt;"Verified",IF(OR(F31="Assumption",F31="Unverified",F31="Conflicting"),F31,"Missing evidence label"),IF(OR(G31="",I31="",NOT(ISNUMBER(H31)),H31&lt;=0),"Missing evidence",IF(H31&gt;Mandate!$D$17,"Future evidence date",IF(Mandate!$D$17-H31&gt;Mandate!$D$18,"Stale evidence","Verified"))))))</f>
        <v>Unused</v>
      </c>
      <c r="N31" s="25" t="str">
        <f aca="false">IF(K31="Unused","Unused",IF(OR(K31&lt;&gt;"Active",L31="Invalid criterion",COUNTIFS($C$7:$C$78,C31,$D$7:$D$78,D31)&lt;&gt;1,AND(E31&lt;&gt;"Meets",E31&lt;&gt;"Fails",E31&lt;&gt;"Unknown")),"Invalid record",IF(L31="No","Optional finding",IF(E31="Fails","Fail",IF(OR(NOT(ISNUMBER(O31)),O31&lt;&gt;Mandate!$D$27,P31&lt;&gt;Q31),"Open: reassess basis",IF(AND(E31="Meets",M31="Verified"),"Met","Open"))))))</f>
        <v>Unused</v>
      </c>
      <c r="O31" s="32" t="n">
        <v>1</v>
      </c>
      <c r="P31" s="14" t="s">
        <v>225</v>
      </c>
      <c r="Q31" s="25" t="str">
        <f aca="false">IF(L31="Invalid criterion","Invalid criterion",INDEX(Mandate!$D$34:$D$39,MATCH(D31,Mandate!$C$34:$C$39,0))&amp;"; "&amp;L31&amp;"; "&amp;INDEX(Mandate!$F$34:$F$39,MATCH(D31,Mandate!$C$34:$C$39,0)))</f>
        <v>Closes the capability gap; Yes; Demonstrated workflow and team capability mapped to the mandate.</v>
      </c>
      <c r="R31" s="2"/>
      <c r="S31" s="2"/>
      <c r="T31" s="2"/>
      <c r="U31" s="2"/>
      <c r="V31" s="2"/>
      <c r="W31" s="2"/>
      <c r="X31" s="2"/>
      <c r="Y31" s="2"/>
      <c r="Z31" s="2"/>
      <c r="AA31" s="2"/>
      <c r="AB31" s="2"/>
      <c r="AC31" s="2"/>
      <c r="AD31" s="2"/>
      <c r="AE31" s="2"/>
      <c r="AF31" s="2"/>
      <c r="AG31" s="2"/>
      <c r="AH31" s="2"/>
    </row>
    <row r="32" customFormat="false" ht="79.5" hidden="false" customHeight="true" outlineLevel="0" collapsed="false">
      <c r="A32" s="1"/>
      <c r="B32" s="1"/>
      <c r="C32" s="14" t="s">
        <v>202</v>
      </c>
      <c r="D32" s="14" t="s">
        <v>97</v>
      </c>
      <c r="E32" s="14" t="s">
        <v>183</v>
      </c>
      <c r="F32" s="14" t="s">
        <v>237</v>
      </c>
      <c r="G32" s="14"/>
      <c r="H32" s="17"/>
      <c r="I32" s="14"/>
      <c r="J32" s="14"/>
      <c r="K32" s="25" t="str">
        <f aca="false">IF(OR(C32="",COUNTIFS(Targets!$C$7:$C$18,C32)&lt;&gt;1),"Invalid target ID",IF(INDEX(Targets!$D$7:$D$18,MATCH(C32,Targets!$C$7:$C$18,0))="","Unused","Active"))</f>
        <v>Unused</v>
      </c>
      <c r="L32" s="25" t="str">
        <f aca="false">IF(OR(D32="",COUNTIFS(Mandate!$C$34:$C$39,D32)&lt;&gt;1),"Invalid criterion",IF(INDEX(Mandate!$G$34:$G$39,MATCH(D32,Mandate!$C$34:$C$39,0))&lt;&gt;"Defined","Invalid criterion",INDEX(Mandate!$E$34:$E$39,MATCH(D32,Mandate!$C$34:$C$39,0))))</f>
        <v>Yes</v>
      </c>
      <c r="M32" s="25" t="str">
        <f aca="false">IF(K32="Unused","Unused",IF(Mandate!$D$28&lt;&gt;"Defined","Missing mandate",IF(F32&lt;&gt;"Verified",IF(OR(F32="Assumption",F32="Unverified",F32="Conflicting"),F32,"Missing evidence label"),IF(OR(G32="",I32="",NOT(ISNUMBER(H32)),H32&lt;=0),"Missing evidence",IF(H32&gt;Mandate!$D$17,"Future evidence date",IF(Mandate!$D$17-H32&gt;Mandate!$D$18,"Stale evidence","Verified"))))))</f>
        <v>Unused</v>
      </c>
      <c r="N32" s="25" t="str">
        <f aca="false">IF(K32="Unused","Unused",IF(OR(K32&lt;&gt;"Active",L32="Invalid criterion",COUNTIFS($C$7:$C$78,C32,$D$7:$D$78,D32)&lt;&gt;1,AND(E32&lt;&gt;"Meets",E32&lt;&gt;"Fails",E32&lt;&gt;"Unknown")),"Invalid record",IF(L32="No","Optional finding",IF(E32="Fails","Fail",IF(OR(NOT(ISNUMBER(O32)),O32&lt;&gt;Mandate!$D$27,P32&lt;&gt;Q32),"Open: reassess basis",IF(AND(E32="Meets",M32="Verified"),"Met","Open"))))))</f>
        <v>Unused</v>
      </c>
      <c r="O32" s="32" t="n">
        <v>1</v>
      </c>
      <c r="P32" s="14" t="s">
        <v>227</v>
      </c>
      <c r="Q32" s="25" t="str">
        <f aca="false">IF(L32="Invalid criterion","Invalid criterion",INDEX(Mandate!$D$34:$D$39,MATCH(D32,Mandate!$C$34:$C$39,0))&amp;"; "&amp;L32&amp;"; "&amp;INDEX(Mandate!$F$34:$F$39,MATCH(D32,Mandate!$C$34:$C$39,0)))</f>
        <v>Fits market and business perimeter; Yes; Revenue mix, customer segments, geography and business model.</v>
      </c>
      <c r="R32" s="2"/>
      <c r="S32" s="2"/>
      <c r="T32" s="2"/>
      <c r="U32" s="2"/>
      <c r="V32" s="2"/>
      <c r="W32" s="2"/>
      <c r="X32" s="2"/>
      <c r="Y32" s="2"/>
      <c r="Z32" s="2"/>
      <c r="AA32" s="2"/>
      <c r="AB32" s="2"/>
      <c r="AC32" s="2"/>
      <c r="AD32" s="2"/>
      <c r="AE32" s="2"/>
      <c r="AF32" s="2"/>
      <c r="AG32" s="2"/>
      <c r="AH32" s="2"/>
    </row>
    <row r="33" customFormat="false" ht="79.5" hidden="false" customHeight="true" outlineLevel="0" collapsed="false">
      <c r="A33" s="1"/>
      <c r="B33" s="1"/>
      <c r="C33" s="14" t="s">
        <v>202</v>
      </c>
      <c r="D33" s="14" t="s">
        <v>100</v>
      </c>
      <c r="E33" s="14" t="s">
        <v>183</v>
      </c>
      <c r="F33" s="14" t="s">
        <v>237</v>
      </c>
      <c r="G33" s="14"/>
      <c r="H33" s="17"/>
      <c r="I33" s="14"/>
      <c r="J33" s="14"/>
      <c r="K33" s="25" t="str">
        <f aca="false">IF(OR(C33="",COUNTIFS(Targets!$C$7:$C$18,C33)&lt;&gt;1),"Invalid target ID",IF(INDEX(Targets!$D$7:$D$18,MATCH(C33,Targets!$C$7:$C$18,0))="","Unused","Active"))</f>
        <v>Unused</v>
      </c>
      <c r="L33" s="25" t="str">
        <f aca="false">IF(OR(D33="",COUNTIFS(Mandate!$C$34:$C$39,D33)&lt;&gt;1),"Invalid criterion",IF(INDEX(Mandate!$G$34:$G$39,MATCH(D33,Mandate!$C$34:$C$39,0))&lt;&gt;"Defined","Invalid criterion",INDEX(Mandate!$E$34:$E$39,MATCH(D33,Mandate!$C$34:$C$39,0))))</f>
        <v>Yes</v>
      </c>
      <c r="M33" s="25" t="str">
        <f aca="false">IF(K33="Unused","Unused",IF(Mandate!$D$28&lt;&gt;"Defined","Missing mandate",IF(F33&lt;&gt;"Verified",IF(OR(F33="Assumption",F33="Unverified",F33="Conflicting"),F33,"Missing evidence label"),IF(OR(G33="",I33="",NOT(ISNUMBER(H33)),H33&lt;=0),"Missing evidence",IF(H33&gt;Mandate!$D$17,"Future evidence date",IF(Mandate!$D$17-H33&gt;Mandate!$D$18,"Stale evidence","Verified"))))))</f>
        <v>Unused</v>
      </c>
      <c r="N33" s="25" t="str">
        <f aca="false">IF(K33="Unused","Unused",IF(OR(K33&lt;&gt;"Active",L33="Invalid criterion",COUNTIFS($C$7:$C$78,C33,$D$7:$D$78,D33)&lt;&gt;1,AND(E33&lt;&gt;"Meets",E33&lt;&gt;"Fails",E33&lt;&gt;"Unknown")),"Invalid record",IF(L33="No","Optional finding",IF(E33="Fails","Fail",IF(OR(NOT(ISNUMBER(O33)),O33&lt;&gt;Mandate!$D$27,P33&lt;&gt;Q33),"Open: reassess basis",IF(AND(E33="Meets",M33="Verified"),"Met","Open"))))))</f>
        <v>Unused</v>
      </c>
      <c r="O33" s="32" t="n">
        <v>1</v>
      </c>
      <c r="P33" s="14" t="s">
        <v>229</v>
      </c>
      <c r="Q33" s="25" t="str">
        <f aca="false">IF(L33="Invalid criterion","Invalid criterion",INDEX(Mandate!$D$34:$D$39,MATCH(D33,Mandate!$C$34:$C$39,0))&amp;"; "&amp;L33&amp;"; "&amp;INDEX(Mandate!$F$34:$F$39,MATCH(D33,Mandate!$C$34:$C$39,0)))</f>
        <v>Revenue and earnings support the thesis; Yes; Recurring revenue, retention, concentration and normalized economics.</v>
      </c>
      <c r="R33" s="2"/>
      <c r="S33" s="2"/>
      <c r="T33" s="2"/>
      <c r="U33" s="2"/>
      <c r="V33" s="2"/>
      <c r="W33" s="2"/>
      <c r="X33" s="2"/>
      <c r="Y33" s="2"/>
      <c r="Z33" s="2"/>
      <c r="AA33" s="2"/>
      <c r="AB33" s="2"/>
      <c r="AC33" s="2"/>
      <c r="AD33" s="2"/>
      <c r="AE33" s="2"/>
      <c r="AF33" s="2"/>
      <c r="AG33" s="2"/>
      <c r="AH33" s="2"/>
    </row>
    <row r="34" customFormat="false" ht="79.5" hidden="false" customHeight="true" outlineLevel="0" collapsed="false">
      <c r="A34" s="1"/>
      <c r="B34" s="1"/>
      <c r="C34" s="14" t="s">
        <v>202</v>
      </c>
      <c r="D34" s="14" t="s">
        <v>103</v>
      </c>
      <c r="E34" s="14" t="s">
        <v>183</v>
      </c>
      <c r="F34" s="14" t="s">
        <v>237</v>
      </c>
      <c r="G34" s="14"/>
      <c r="H34" s="17"/>
      <c r="I34" s="14"/>
      <c r="J34" s="14"/>
      <c r="K34" s="25" t="str">
        <f aca="false">IF(OR(C34="",COUNTIFS(Targets!$C$7:$C$18,C34)&lt;&gt;1),"Invalid target ID",IF(INDEX(Targets!$D$7:$D$18,MATCH(C34,Targets!$C$7:$C$18,0))="","Unused","Active"))</f>
        <v>Unused</v>
      </c>
      <c r="L34" s="25" t="str">
        <f aca="false">IF(OR(D34="",COUNTIFS(Mandate!$C$34:$C$39,D34)&lt;&gt;1),"Invalid criterion",IF(INDEX(Mandate!$G$34:$G$39,MATCH(D34,Mandate!$C$34:$C$39,0))&lt;&gt;"Defined","Invalid criterion",INDEX(Mandate!$E$34:$E$39,MATCH(D34,Mandate!$C$34:$C$39,0))))</f>
        <v>Yes</v>
      </c>
      <c r="M34" s="25" t="str">
        <f aca="false">IF(K34="Unused","Unused",IF(Mandate!$D$28&lt;&gt;"Defined","Missing mandate",IF(F34&lt;&gt;"Verified",IF(OR(F34="Assumption",F34="Unverified",F34="Conflicting"),F34,"Missing evidence label"),IF(OR(G34="",I34="",NOT(ISNUMBER(H34)),H34&lt;=0),"Missing evidence",IF(H34&gt;Mandate!$D$17,"Future evidence date",IF(Mandate!$D$17-H34&gt;Mandate!$D$18,"Stale evidence","Verified"))))))</f>
        <v>Unused</v>
      </c>
      <c r="N34" s="25" t="str">
        <f aca="false">IF(K34="Unused","Unused",IF(OR(K34&lt;&gt;"Active",L34="Invalid criterion",COUNTIFS($C$7:$C$78,C34,$D$7:$D$78,D34)&lt;&gt;1,AND(E34&lt;&gt;"Meets",E34&lt;&gt;"Fails",E34&lt;&gt;"Unknown")),"Invalid record",IF(L34="No","Optional finding",IF(E34="Fails","Fail",IF(OR(NOT(ISNUMBER(O34)),O34&lt;&gt;Mandate!$D$27,P34&lt;&gt;Q34),"Open: reassess basis",IF(AND(E34="Meets",M34="Verified"),"Met","Open"))))))</f>
        <v>Unused</v>
      </c>
      <c r="O34" s="32" t="n">
        <v>1</v>
      </c>
      <c r="P34" s="14" t="s">
        <v>231</v>
      </c>
      <c r="Q34" s="25" t="str">
        <f aca="false">IF(L34="Invalid criterion","Invalid criterion",INDEX(Mandate!$D$34:$D$39,MATCH(D34,Mandate!$C$34:$C$39,0))&amp;"; "&amp;L34&amp;"; "&amp;INDEX(Mandate!$F$34:$F$39,MATCH(D34,Mandate!$C$34:$C$39,0)))</f>
        <v>Capability and revenue transfer; Yes; Contract, license, relationship and key-person continuity after ownership changes.</v>
      </c>
      <c r="R34" s="2"/>
      <c r="S34" s="2"/>
      <c r="T34" s="2"/>
      <c r="U34" s="2"/>
      <c r="V34" s="2"/>
      <c r="W34" s="2"/>
      <c r="X34" s="2"/>
      <c r="Y34" s="2"/>
      <c r="Z34" s="2"/>
      <c r="AA34" s="2"/>
      <c r="AB34" s="2"/>
      <c r="AC34" s="2"/>
      <c r="AD34" s="2"/>
      <c r="AE34" s="2"/>
      <c r="AF34" s="2"/>
      <c r="AG34" s="2"/>
      <c r="AH34" s="2"/>
    </row>
    <row r="35" customFormat="false" ht="79.5" hidden="false" customHeight="true" outlineLevel="0" collapsed="false">
      <c r="A35" s="1"/>
      <c r="B35" s="1"/>
      <c r="C35" s="14" t="s">
        <v>202</v>
      </c>
      <c r="D35" s="14" t="s">
        <v>106</v>
      </c>
      <c r="E35" s="14" t="s">
        <v>183</v>
      </c>
      <c r="F35" s="14" t="s">
        <v>237</v>
      </c>
      <c r="G35" s="14"/>
      <c r="H35" s="17"/>
      <c r="I35" s="14"/>
      <c r="J35" s="14"/>
      <c r="K35" s="25" t="str">
        <f aca="false">IF(OR(C35="",COUNTIFS(Targets!$C$7:$C$18,C35)&lt;&gt;1),"Invalid target ID",IF(INDEX(Targets!$D$7:$D$18,MATCH(C35,Targets!$C$7:$C$18,0))="","Unused","Active"))</f>
        <v>Unused</v>
      </c>
      <c r="L35" s="25" t="str">
        <f aca="false">IF(OR(D35="",COUNTIFS(Mandate!$C$34:$C$39,D35)&lt;&gt;1),"Invalid criterion",IF(INDEX(Mandate!$G$34:$G$39,MATCH(D35,Mandate!$C$34:$C$39,0))&lt;&gt;"Defined","Invalid criterion",INDEX(Mandate!$E$34:$E$39,MATCH(D35,Mandate!$C$34:$C$39,0))))</f>
        <v>Yes</v>
      </c>
      <c r="M35" s="25" t="str">
        <f aca="false">IF(K35="Unused","Unused",IF(Mandate!$D$28&lt;&gt;"Defined","Missing mandate",IF(F35&lt;&gt;"Verified",IF(OR(F35="Assumption",F35="Unverified",F35="Conflicting"),F35,"Missing evidence label"),IF(OR(G35="",I35="",NOT(ISNUMBER(H35)),H35&lt;=0),"Missing evidence",IF(H35&gt;Mandate!$D$17,"Future evidence date",IF(Mandate!$D$17-H35&gt;Mandate!$D$18,"Stale evidence","Verified"))))))</f>
        <v>Unused</v>
      </c>
      <c r="N35" s="25" t="str">
        <f aca="false">IF(K35="Unused","Unused",IF(OR(K35&lt;&gt;"Active",L35="Invalid criterion",COUNTIFS($C$7:$C$78,C35,$D$7:$D$78,D35)&lt;&gt;1,AND(E35&lt;&gt;"Meets",E35&lt;&gt;"Fails",E35&lt;&gt;"Unknown")),"Invalid record",IF(L35="No","Optional finding",IF(E35="Fails","Fail",IF(OR(NOT(ISNUMBER(O35)),O35&lt;&gt;Mandate!$D$27,P35&lt;&gt;Q35),"Open: reassess basis",IF(AND(E35="Meets",M35="Verified"),"Met","Open"))))))</f>
        <v>Unused</v>
      </c>
      <c r="O35" s="32" t="n">
        <v>1</v>
      </c>
      <c r="P35" s="14" t="s">
        <v>233</v>
      </c>
      <c r="Q35" s="25" t="str">
        <f aca="false">IF(L35="Invalid criterion","Invalid criterion",INDEX(Mandate!$D$34:$D$39,MATCH(D35,Mandate!$C$34:$C$39,0))&amp;"; "&amp;L35&amp;"; "&amp;INDEX(Mandate!$F$34:$F$39,MATCH(D35,Mandate!$C$34:$C$39,0)))</f>
        <v>Integration is feasible; Yes; Named operating owner, resources and revenue-preservation plan.</v>
      </c>
      <c r="R35" s="2"/>
      <c r="S35" s="2"/>
      <c r="T35" s="2"/>
      <c r="U35" s="2"/>
      <c r="V35" s="2"/>
      <c r="W35" s="2"/>
      <c r="X35" s="2"/>
      <c r="Y35" s="2"/>
      <c r="Z35" s="2"/>
      <c r="AA35" s="2"/>
      <c r="AB35" s="2"/>
      <c r="AC35" s="2"/>
      <c r="AD35" s="2"/>
      <c r="AE35" s="2"/>
      <c r="AF35" s="2"/>
      <c r="AG35" s="2"/>
      <c r="AH35" s="2"/>
    </row>
    <row r="36" customFormat="false" ht="79.5" hidden="false" customHeight="true" outlineLevel="0" collapsed="false">
      <c r="A36" s="1"/>
      <c r="B36" s="1"/>
      <c r="C36" s="14" t="s">
        <v>202</v>
      </c>
      <c r="D36" s="14" t="s">
        <v>109</v>
      </c>
      <c r="E36" s="14" t="s">
        <v>183</v>
      </c>
      <c r="F36" s="14" t="s">
        <v>237</v>
      </c>
      <c r="G36" s="14"/>
      <c r="H36" s="17"/>
      <c r="I36" s="14"/>
      <c r="J36" s="14"/>
      <c r="K36" s="25" t="str">
        <f aca="false">IF(OR(C36="",COUNTIFS(Targets!$C$7:$C$18,C36)&lt;&gt;1),"Invalid target ID",IF(INDEX(Targets!$D$7:$D$18,MATCH(C36,Targets!$C$7:$C$18,0))="","Unused","Active"))</f>
        <v>Unused</v>
      </c>
      <c r="L36" s="25" t="str">
        <f aca="false">IF(OR(D36="",COUNTIFS(Mandate!$C$34:$C$39,D36)&lt;&gt;1),"Invalid criterion",IF(INDEX(Mandate!$G$34:$G$39,MATCH(D36,Mandate!$C$34:$C$39,0))&lt;&gt;"Defined","Invalid criterion",INDEX(Mandate!$E$34:$E$39,MATCH(D36,Mandate!$C$34:$C$39,0))))</f>
        <v>Yes</v>
      </c>
      <c r="M36" s="25" t="str">
        <f aca="false">IF(K36="Unused","Unused",IF(Mandate!$D$28&lt;&gt;"Defined","Missing mandate",IF(F36&lt;&gt;"Verified",IF(OR(F36="Assumption",F36="Unverified",F36="Conflicting"),F36,"Missing evidence label"),IF(OR(G36="",I36="",NOT(ISNUMBER(H36)),H36&lt;=0),"Missing evidence",IF(H36&gt;Mandate!$D$17,"Future evidence date",IF(Mandate!$D$17-H36&gt;Mandate!$D$18,"Stale evidence","Verified"))))))</f>
        <v>Unused</v>
      </c>
      <c r="N36" s="25" t="str">
        <f aca="false">IF(K36="Unused","Unused",IF(OR(K36&lt;&gt;"Active",L36="Invalid criterion",COUNTIFS($C$7:$C$78,C36,$D$7:$D$78,D36)&lt;&gt;1,AND(E36&lt;&gt;"Meets",E36&lt;&gt;"Fails",E36&lt;&gt;"Unknown")),"Invalid record",IF(L36="No","Optional finding",IF(E36="Fails","Fail",IF(OR(NOT(ISNUMBER(O36)),O36&lt;&gt;Mandate!$D$27,P36&lt;&gt;Q36),"Open: reassess basis",IF(AND(E36="Meets",M36="Verified"),"Met","Open"))))))</f>
        <v>Unused</v>
      </c>
      <c r="O36" s="32" t="n">
        <v>1</v>
      </c>
      <c r="P36" s="14" t="s">
        <v>235</v>
      </c>
      <c r="Q36" s="25" t="str">
        <f aca="false">IF(L36="Invalid criterion","Invalid criterion",INDEX(Mandate!$D$34:$D$39,MATCH(D36,Mandate!$C$34:$C$39,0))&amp;"; "&amp;L36&amp;"; "&amp;INDEX(Mandate!$F$34:$F$39,MATCH(D36,Mandate!$C$34:$C$39,0)))</f>
        <v>Stays within strategic guardrails; Yes; Review of exclusions, dependencies and specific walk-away conditions.</v>
      </c>
      <c r="R36" s="2"/>
      <c r="S36" s="2"/>
      <c r="T36" s="2"/>
      <c r="U36" s="2"/>
      <c r="V36" s="2"/>
      <c r="W36" s="2"/>
      <c r="X36" s="2"/>
      <c r="Y36" s="2"/>
      <c r="Z36" s="2"/>
      <c r="AA36" s="2"/>
      <c r="AB36" s="2"/>
      <c r="AC36" s="2"/>
      <c r="AD36" s="2"/>
      <c r="AE36" s="2"/>
      <c r="AF36" s="2"/>
      <c r="AG36" s="2"/>
      <c r="AH36" s="2"/>
    </row>
    <row r="37" customFormat="false" ht="79.5" hidden="false" customHeight="true" outlineLevel="0" collapsed="false">
      <c r="A37" s="1"/>
      <c r="B37" s="1"/>
      <c r="C37" s="14" t="s">
        <v>203</v>
      </c>
      <c r="D37" s="14" t="s">
        <v>93</v>
      </c>
      <c r="E37" s="14" t="s">
        <v>183</v>
      </c>
      <c r="F37" s="14" t="s">
        <v>237</v>
      </c>
      <c r="G37" s="14"/>
      <c r="H37" s="17"/>
      <c r="I37" s="14"/>
      <c r="J37" s="14"/>
      <c r="K37" s="25" t="str">
        <f aca="false">IF(OR(C37="",COUNTIFS(Targets!$C$7:$C$18,C37)&lt;&gt;1),"Invalid target ID",IF(INDEX(Targets!$D$7:$D$18,MATCH(C37,Targets!$C$7:$C$18,0))="","Unused","Active"))</f>
        <v>Unused</v>
      </c>
      <c r="L37" s="25" t="str">
        <f aca="false">IF(OR(D37="",COUNTIFS(Mandate!$C$34:$C$39,D37)&lt;&gt;1),"Invalid criterion",IF(INDEX(Mandate!$G$34:$G$39,MATCH(D37,Mandate!$C$34:$C$39,0))&lt;&gt;"Defined","Invalid criterion",INDEX(Mandate!$E$34:$E$39,MATCH(D37,Mandate!$C$34:$C$39,0))))</f>
        <v>Yes</v>
      </c>
      <c r="M37" s="25" t="str">
        <f aca="false">IF(K37="Unused","Unused",IF(Mandate!$D$28&lt;&gt;"Defined","Missing mandate",IF(F37&lt;&gt;"Verified",IF(OR(F37="Assumption",F37="Unverified",F37="Conflicting"),F37,"Missing evidence label"),IF(OR(G37="",I37="",NOT(ISNUMBER(H37)),H37&lt;=0),"Missing evidence",IF(H37&gt;Mandate!$D$17,"Future evidence date",IF(Mandate!$D$17-H37&gt;Mandate!$D$18,"Stale evidence","Verified"))))))</f>
        <v>Unused</v>
      </c>
      <c r="N37" s="25" t="str">
        <f aca="false">IF(K37="Unused","Unused",IF(OR(K37&lt;&gt;"Active",L37="Invalid criterion",COUNTIFS($C$7:$C$78,C37,$D$7:$D$78,D37)&lt;&gt;1,AND(E37&lt;&gt;"Meets",E37&lt;&gt;"Fails",E37&lt;&gt;"Unknown")),"Invalid record",IF(L37="No","Optional finding",IF(E37="Fails","Fail",IF(OR(NOT(ISNUMBER(O37)),O37&lt;&gt;Mandate!$D$27,P37&lt;&gt;Q37),"Open: reassess basis",IF(AND(E37="Meets",M37="Verified"),"Met","Open"))))))</f>
        <v>Unused</v>
      </c>
      <c r="O37" s="32" t="n">
        <v>1</v>
      </c>
      <c r="P37" s="14" t="s">
        <v>225</v>
      </c>
      <c r="Q37" s="25" t="str">
        <f aca="false">IF(L37="Invalid criterion","Invalid criterion",INDEX(Mandate!$D$34:$D$39,MATCH(D37,Mandate!$C$34:$C$39,0))&amp;"; "&amp;L37&amp;"; "&amp;INDEX(Mandate!$F$34:$F$39,MATCH(D37,Mandate!$C$34:$C$39,0)))</f>
        <v>Closes the capability gap; Yes; Demonstrated workflow and team capability mapped to the mandate.</v>
      </c>
      <c r="R37" s="2"/>
      <c r="S37" s="2"/>
      <c r="T37" s="2"/>
      <c r="U37" s="2"/>
      <c r="V37" s="2"/>
      <c r="W37" s="2"/>
      <c r="X37" s="2"/>
      <c r="Y37" s="2"/>
      <c r="Z37" s="2"/>
      <c r="AA37" s="2"/>
      <c r="AB37" s="2"/>
      <c r="AC37" s="2"/>
      <c r="AD37" s="2"/>
      <c r="AE37" s="2"/>
      <c r="AF37" s="2"/>
      <c r="AG37" s="2"/>
      <c r="AH37" s="2"/>
    </row>
    <row r="38" customFormat="false" ht="79.5" hidden="false" customHeight="true" outlineLevel="0" collapsed="false">
      <c r="A38" s="1"/>
      <c r="B38" s="1"/>
      <c r="C38" s="14" t="s">
        <v>203</v>
      </c>
      <c r="D38" s="14" t="s">
        <v>97</v>
      </c>
      <c r="E38" s="14" t="s">
        <v>183</v>
      </c>
      <c r="F38" s="14" t="s">
        <v>237</v>
      </c>
      <c r="G38" s="14"/>
      <c r="H38" s="17"/>
      <c r="I38" s="14"/>
      <c r="J38" s="14"/>
      <c r="K38" s="25" t="str">
        <f aca="false">IF(OR(C38="",COUNTIFS(Targets!$C$7:$C$18,C38)&lt;&gt;1),"Invalid target ID",IF(INDEX(Targets!$D$7:$D$18,MATCH(C38,Targets!$C$7:$C$18,0))="","Unused","Active"))</f>
        <v>Unused</v>
      </c>
      <c r="L38" s="25" t="str">
        <f aca="false">IF(OR(D38="",COUNTIFS(Mandate!$C$34:$C$39,D38)&lt;&gt;1),"Invalid criterion",IF(INDEX(Mandate!$G$34:$G$39,MATCH(D38,Mandate!$C$34:$C$39,0))&lt;&gt;"Defined","Invalid criterion",INDEX(Mandate!$E$34:$E$39,MATCH(D38,Mandate!$C$34:$C$39,0))))</f>
        <v>Yes</v>
      </c>
      <c r="M38" s="25" t="str">
        <f aca="false">IF(K38="Unused","Unused",IF(Mandate!$D$28&lt;&gt;"Defined","Missing mandate",IF(F38&lt;&gt;"Verified",IF(OR(F38="Assumption",F38="Unverified",F38="Conflicting"),F38,"Missing evidence label"),IF(OR(G38="",I38="",NOT(ISNUMBER(H38)),H38&lt;=0),"Missing evidence",IF(H38&gt;Mandate!$D$17,"Future evidence date",IF(Mandate!$D$17-H38&gt;Mandate!$D$18,"Stale evidence","Verified"))))))</f>
        <v>Unused</v>
      </c>
      <c r="N38" s="25" t="str">
        <f aca="false">IF(K38="Unused","Unused",IF(OR(K38&lt;&gt;"Active",L38="Invalid criterion",COUNTIFS($C$7:$C$78,C38,$D$7:$D$78,D38)&lt;&gt;1,AND(E38&lt;&gt;"Meets",E38&lt;&gt;"Fails",E38&lt;&gt;"Unknown")),"Invalid record",IF(L38="No","Optional finding",IF(E38="Fails","Fail",IF(OR(NOT(ISNUMBER(O38)),O38&lt;&gt;Mandate!$D$27,P38&lt;&gt;Q38),"Open: reassess basis",IF(AND(E38="Meets",M38="Verified"),"Met","Open"))))))</f>
        <v>Unused</v>
      </c>
      <c r="O38" s="32" t="n">
        <v>1</v>
      </c>
      <c r="P38" s="14" t="s">
        <v>227</v>
      </c>
      <c r="Q38" s="25" t="str">
        <f aca="false">IF(L38="Invalid criterion","Invalid criterion",INDEX(Mandate!$D$34:$D$39,MATCH(D38,Mandate!$C$34:$C$39,0))&amp;"; "&amp;L38&amp;"; "&amp;INDEX(Mandate!$F$34:$F$39,MATCH(D38,Mandate!$C$34:$C$39,0)))</f>
        <v>Fits market and business perimeter; Yes; Revenue mix, customer segments, geography and business model.</v>
      </c>
      <c r="R38" s="2"/>
      <c r="S38" s="2"/>
      <c r="T38" s="2"/>
      <c r="U38" s="2"/>
      <c r="V38" s="2"/>
      <c r="W38" s="2"/>
      <c r="X38" s="2"/>
      <c r="Y38" s="2"/>
      <c r="Z38" s="2"/>
      <c r="AA38" s="2"/>
      <c r="AB38" s="2"/>
      <c r="AC38" s="2"/>
      <c r="AD38" s="2"/>
      <c r="AE38" s="2"/>
      <c r="AF38" s="2"/>
      <c r="AG38" s="2"/>
      <c r="AH38" s="2"/>
    </row>
    <row r="39" customFormat="false" ht="79.5" hidden="false" customHeight="true" outlineLevel="0" collapsed="false">
      <c r="A39" s="1"/>
      <c r="B39" s="1"/>
      <c r="C39" s="14" t="s">
        <v>203</v>
      </c>
      <c r="D39" s="14" t="s">
        <v>100</v>
      </c>
      <c r="E39" s="14" t="s">
        <v>183</v>
      </c>
      <c r="F39" s="14" t="s">
        <v>237</v>
      </c>
      <c r="G39" s="14"/>
      <c r="H39" s="17"/>
      <c r="I39" s="14"/>
      <c r="J39" s="14"/>
      <c r="K39" s="25" t="str">
        <f aca="false">IF(OR(C39="",COUNTIFS(Targets!$C$7:$C$18,C39)&lt;&gt;1),"Invalid target ID",IF(INDEX(Targets!$D$7:$D$18,MATCH(C39,Targets!$C$7:$C$18,0))="","Unused","Active"))</f>
        <v>Unused</v>
      </c>
      <c r="L39" s="25" t="str">
        <f aca="false">IF(OR(D39="",COUNTIFS(Mandate!$C$34:$C$39,D39)&lt;&gt;1),"Invalid criterion",IF(INDEX(Mandate!$G$34:$G$39,MATCH(D39,Mandate!$C$34:$C$39,0))&lt;&gt;"Defined","Invalid criterion",INDEX(Mandate!$E$34:$E$39,MATCH(D39,Mandate!$C$34:$C$39,0))))</f>
        <v>Yes</v>
      </c>
      <c r="M39" s="25" t="str">
        <f aca="false">IF(K39="Unused","Unused",IF(Mandate!$D$28&lt;&gt;"Defined","Missing mandate",IF(F39&lt;&gt;"Verified",IF(OR(F39="Assumption",F39="Unverified",F39="Conflicting"),F39,"Missing evidence label"),IF(OR(G39="",I39="",NOT(ISNUMBER(H39)),H39&lt;=0),"Missing evidence",IF(H39&gt;Mandate!$D$17,"Future evidence date",IF(Mandate!$D$17-H39&gt;Mandate!$D$18,"Stale evidence","Verified"))))))</f>
        <v>Unused</v>
      </c>
      <c r="N39" s="25" t="str">
        <f aca="false">IF(K39="Unused","Unused",IF(OR(K39&lt;&gt;"Active",L39="Invalid criterion",COUNTIFS($C$7:$C$78,C39,$D$7:$D$78,D39)&lt;&gt;1,AND(E39&lt;&gt;"Meets",E39&lt;&gt;"Fails",E39&lt;&gt;"Unknown")),"Invalid record",IF(L39="No","Optional finding",IF(E39="Fails","Fail",IF(OR(NOT(ISNUMBER(O39)),O39&lt;&gt;Mandate!$D$27,P39&lt;&gt;Q39),"Open: reassess basis",IF(AND(E39="Meets",M39="Verified"),"Met","Open"))))))</f>
        <v>Unused</v>
      </c>
      <c r="O39" s="32" t="n">
        <v>1</v>
      </c>
      <c r="P39" s="14" t="s">
        <v>229</v>
      </c>
      <c r="Q39" s="25" t="str">
        <f aca="false">IF(L39="Invalid criterion","Invalid criterion",INDEX(Mandate!$D$34:$D$39,MATCH(D39,Mandate!$C$34:$C$39,0))&amp;"; "&amp;L39&amp;"; "&amp;INDEX(Mandate!$F$34:$F$39,MATCH(D39,Mandate!$C$34:$C$39,0)))</f>
        <v>Revenue and earnings support the thesis; Yes; Recurring revenue, retention, concentration and normalized economics.</v>
      </c>
      <c r="R39" s="2"/>
      <c r="S39" s="2"/>
      <c r="T39" s="2"/>
      <c r="U39" s="2"/>
      <c r="V39" s="2"/>
      <c r="W39" s="2"/>
      <c r="X39" s="2"/>
      <c r="Y39" s="2"/>
      <c r="Z39" s="2"/>
      <c r="AA39" s="2"/>
      <c r="AB39" s="2"/>
      <c r="AC39" s="2"/>
      <c r="AD39" s="2"/>
      <c r="AE39" s="2"/>
      <c r="AF39" s="2"/>
      <c r="AG39" s="2"/>
      <c r="AH39" s="2"/>
    </row>
    <row r="40" customFormat="false" ht="79.5" hidden="false" customHeight="true" outlineLevel="0" collapsed="false">
      <c r="A40" s="1"/>
      <c r="B40" s="1"/>
      <c r="C40" s="14" t="s">
        <v>203</v>
      </c>
      <c r="D40" s="14" t="s">
        <v>103</v>
      </c>
      <c r="E40" s="14" t="s">
        <v>183</v>
      </c>
      <c r="F40" s="14" t="s">
        <v>237</v>
      </c>
      <c r="G40" s="14"/>
      <c r="H40" s="17"/>
      <c r="I40" s="14"/>
      <c r="J40" s="14"/>
      <c r="K40" s="25" t="str">
        <f aca="false">IF(OR(C40="",COUNTIFS(Targets!$C$7:$C$18,C40)&lt;&gt;1),"Invalid target ID",IF(INDEX(Targets!$D$7:$D$18,MATCH(C40,Targets!$C$7:$C$18,0))="","Unused","Active"))</f>
        <v>Unused</v>
      </c>
      <c r="L40" s="25" t="str">
        <f aca="false">IF(OR(D40="",COUNTIFS(Mandate!$C$34:$C$39,D40)&lt;&gt;1),"Invalid criterion",IF(INDEX(Mandate!$G$34:$G$39,MATCH(D40,Mandate!$C$34:$C$39,0))&lt;&gt;"Defined","Invalid criterion",INDEX(Mandate!$E$34:$E$39,MATCH(D40,Mandate!$C$34:$C$39,0))))</f>
        <v>Yes</v>
      </c>
      <c r="M40" s="25" t="str">
        <f aca="false">IF(K40="Unused","Unused",IF(Mandate!$D$28&lt;&gt;"Defined","Missing mandate",IF(F40&lt;&gt;"Verified",IF(OR(F40="Assumption",F40="Unverified",F40="Conflicting"),F40,"Missing evidence label"),IF(OR(G40="",I40="",NOT(ISNUMBER(H40)),H40&lt;=0),"Missing evidence",IF(H40&gt;Mandate!$D$17,"Future evidence date",IF(Mandate!$D$17-H40&gt;Mandate!$D$18,"Stale evidence","Verified"))))))</f>
        <v>Unused</v>
      </c>
      <c r="N40" s="25" t="str">
        <f aca="false">IF(K40="Unused","Unused",IF(OR(K40&lt;&gt;"Active",L40="Invalid criterion",COUNTIFS($C$7:$C$78,C40,$D$7:$D$78,D40)&lt;&gt;1,AND(E40&lt;&gt;"Meets",E40&lt;&gt;"Fails",E40&lt;&gt;"Unknown")),"Invalid record",IF(L40="No","Optional finding",IF(E40="Fails","Fail",IF(OR(NOT(ISNUMBER(O40)),O40&lt;&gt;Mandate!$D$27,P40&lt;&gt;Q40),"Open: reassess basis",IF(AND(E40="Meets",M40="Verified"),"Met","Open"))))))</f>
        <v>Unused</v>
      </c>
      <c r="O40" s="32" t="n">
        <v>1</v>
      </c>
      <c r="P40" s="14" t="s">
        <v>231</v>
      </c>
      <c r="Q40" s="25" t="str">
        <f aca="false">IF(L40="Invalid criterion","Invalid criterion",INDEX(Mandate!$D$34:$D$39,MATCH(D40,Mandate!$C$34:$C$39,0))&amp;"; "&amp;L40&amp;"; "&amp;INDEX(Mandate!$F$34:$F$39,MATCH(D40,Mandate!$C$34:$C$39,0)))</f>
        <v>Capability and revenue transfer; Yes; Contract, license, relationship and key-person continuity after ownership changes.</v>
      </c>
      <c r="R40" s="2"/>
      <c r="S40" s="2"/>
      <c r="T40" s="2"/>
      <c r="U40" s="2"/>
      <c r="V40" s="2"/>
      <c r="W40" s="2"/>
      <c r="X40" s="2"/>
      <c r="Y40" s="2"/>
      <c r="Z40" s="2"/>
      <c r="AA40" s="2"/>
      <c r="AB40" s="2"/>
      <c r="AC40" s="2"/>
      <c r="AD40" s="2"/>
      <c r="AE40" s="2"/>
      <c r="AF40" s="2"/>
      <c r="AG40" s="2"/>
      <c r="AH40" s="2"/>
    </row>
    <row r="41" customFormat="false" ht="79.5" hidden="false" customHeight="true" outlineLevel="0" collapsed="false">
      <c r="A41" s="1"/>
      <c r="B41" s="1"/>
      <c r="C41" s="14" t="s">
        <v>203</v>
      </c>
      <c r="D41" s="14" t="s">
        <v>106</v>
      </c>
      <c r="E41" s="14" t="s">
        <v>183</v>
      </c>
      <c r="F41" s="14" t="s">
        <v>237</v>
      </c>
      <c r="G41" s="14"/>
      <c r="H41" s="17"/>
      <c r="I41" s="14"/>
      <c r="J41" s="14"/>
      <c r="K41" s="25" t="str">
        <f aca="false">IF(OR(C41="",COUNTIFS(Targets!$C$7:$C$18,C41)&lt;&gt;1),"Invalid target ID",IF(INDEX(Targets!$D$7:$D$18,MATCH(C41,Targets!$C$7:$C$18,0))="","Unused","Active"))</f>
        <v>Unused</v>
      </c>
      <c r="L41" s="25" t="str">
        <f aca="false">IF(OR(D41="",COUNTIFS(Mandate!$C$34:$C$39,D41)&lt;&gt;1),"Invalid criterion",IF(INDEX(Mandate!$G$34:$G$39,MATCH(D41,Mandate!$C$34:$C$39,0))&lt;&gt;"Defined","Invalid criterion",INDEX(Mandate!$E$34:$E$39,MATCH(D41,Mandate!$C$34:$C$39,0))))</f>
        <v>Yes</v>
      </c>
      <c r="M41" s="25" t="str">
        <f aca="false">IF(K41="Unused","Unused",IF(Mandate!$D$28&lt;&gt;"Defined","Missing mandate",IF(F41&lt;&gt;"Verified",IF(OR(F41="Assumption",F41="Unverified",F41="Conflicting"),F41,"Missing evidence label"),IF(OR(G41="",I41="",NOT(ISNUMBER(H41)),H41&lt;=0),"Missing evidence",IF(H41&gt;Mandate!$D$17,"Future evidence date",IF(Mandate!$D$17-H41&gt;Mandate!$D$18,"Stale evidence","Verified"))))))</f>
        <v>Unused</v>
      </c>
      <c r="N41" s="25" t="str">
        <f aca="false">IF(K41="Unused","Unused",IF(OR(K41&lt;&gt;"Active",L41="Invalid criterion",COUNTIFS($C$7:$C$78,C41,$D$7:$D$78,D41)&lt;&gt;1,AND(E41&lt;&gt;"Meets",E41&lt;&gt;"Fails",E41&lt;&gt;"Unknown")),"Invalid record",IF(L41="No","Optional finding",IF(E41="Fails","Fail",IF(OR(NOT(ISNUMBER(O41)),O41&lt;&gt;Mandate!$D$27,P41&lt;&gt;Q41),"Open: reassess basis",IF(AND(E41="Meets",M41="Verified"),"Met","Open"))))))</f>
        <v>Unused</v>
      </c>
      <c r="O41" s="32" t="n">
        <v>1</v>
      </c>
      <c r="P41" s="14" t="s">
        <v>233</v>
      </c>
      <c r="Q41" s="25" t="str">
        <f aca="false">IF(L41="Invalid criterion","Invalid criterion",INDEX(Mandate!$D$34:$D$39,MATCH(D41,Mandate!$C$34:$C$39,0))&amp;"; "&amp;L41&amp;"; "&amp;INDEX(Mandate!$F$34:$F$39,MATCH(D41,Mandate!$C$34:$C$39,0)))</f>
        <v>Integration is feasible; Yes; Named operating owner, resources and revenue-preservation plan.</v>
      </c>
      <c r="R41" s="2"/>
      <c r="S41" s="2"/>
      <c r="T41" s="2"/>
      <c r="U41" s="2"/>
      <c r="V41" s="2"/>
      <c r="W41" s="2"/>
      <c r="X41" s="2"/>
      <c r="Y41" s="2"/>
      <c r="Z41" s="2"/>
      <c r="AA41" s="2"/>
      <c r="AB41" s="2"/>
      <c r="AC41" s="2"/>
      <c r="AD41" s="2"/>
      <c r="AE41" s="2"/>
      <c r="AF41" s="2"/>
      <c r="AG41" s="2"/>
      <c r="AH41" s="2"/>
    </row>
    <row r="42" customFormat="false" ht="79.5" hidden="false" customHeight="true" outlineLevel="0" collapsed="false">
      <c r="A42" s="1"/>
      <c r="B42" s="1"/>
      <c r="C42" s="14" t="s">
        <v>203</v>
      </c>
      <c r="D42" s="14" t="s">
        <v>109</v>
      </c>
      <c r="E42" s="14" t="s">
        <v>183</v>
      </c>
      <c r="F42" s="14" t="s">
        <v>237</v>
      </c>
      <c r="G42" s="14"/>
      <c r="H42" s="17"/>
      <c r="I42" s="14"/>
      <c r="J42" s="14"/>
      <c r="K42" s="25" t="str">
        <f aca="false">IF(OR(C42="",COUNTIFS(Targets!$C$7:$C$18,C42)&lt;&gt;1),"Invalid target ID",IF(INDEX(Targets!$D$7:$D$18,MATCH(C42,Targets!$C$7:$C$18,0))="","Unused","Active"))</f>
        <v>Unused</v>
      </c>
      <c r="L42" s="25" t="str">
        <f aca="false">IF(OR(D42="",COUNTIFS(Mandate!$C$34:$C$39,D42)&lt;&gt;1),"Invalid criterion",IF(INDEX(Mandate!$G$34:$G$39,MATCH(D42,Mandate!$C$34:$C$39,0))&lt;&gt;"Defined","Invalid criterion",INDEX(Mandate!$E$34:$E$39,MATCH(D42,Mandate!$C$34:$C$39,0))))</f>
        <v>Yes</v>
      </c>
      <c r="M42" s="25" t="str">
        <f aca="false">IF(K42="Unused","Unused",IF(Mandate!$D$28&lt;&gt;"Defined","Missing mandate",IF(F42&lt;&gt;"Verified",IF(OR(F42="Assumption",F42="Unverified",F42="Conflicting"),F42,"Missing evidence label"),IF(OR(G42="",I42="",NOT(ISNUMBER(H42)),H42&lt;=0),"Missing evidence",IF(H42&gt;Mandate!$D$17,"Future evidence date",IF(Mandate!$D$17-H42&gt;Mandate!$D$18,"Stale evidence","Verified"))))))</f>
        <v>Unused</v>
      </c>
      <c r="N42" s="25" t="str">
        <f aca="false">IF(K42="Unused","Unused",IF(OR(K42&lt;&gt;"Active",L42="Invalid criterion",COUNTIFS($C$7:$C$78,C42,$D$7:$D$78,D42)&lt;&gt;1,AND(E42&lt;&gt;"Meets",E42&lt;&gt;"Fails",E42&lt;&gt;"Unknown")),"Invalid record",IF(L42="No","Optional finding",IF(E42="Fails","Fail",IF(OR(NOT(ISNUMBER(O42)),O42&lt;&gt;Mandate!$D$27,P42&lt;&gt;Q42),"Open: reassess basis",IF(AND(E42="Meets",M42="Verified"),"Met","Open"))))))</f>
        <v>Unused</v>
      </c>
      <c r="O42" s="32" t="n">
        <v>1</v>
      </c>
      <c r="P42" s="14" t="s">
        <v>235</v>
      </c>
      <c r="Q42" s="25" t="str">
        <f aca="false">IF(L42="Invalid criterion","Invalid criterion",INDEX(Mandate!$D$34:$D$39,MATCH(D42,Mandate!$C$34:$C$39,0))&amp;"; "&amp;L42&amp;"; "&amp;INDEX(Mandate!$F$34:$F$39,MATCH(D42,Mandate!$C$34:$C$39,0)))</f>
        <v>Stays within strategic guardrails; Yes; Review of exclusions, dependencies and specific walk-away conditions.</v>
      </c>
      <c r="R42" s="2"/>
      <c r="S42" s="2"/>
      <c r="T42" s="2"/>
      <c r="U42" s="2"/>
      <c r="V42" s="2"/>
      <c r="W42" s="2"/>
      <c r="X42" s="2"/>
      <c r="Y42" s="2"/>
      <c r="Z42" s="2"/>
      <c r="AA42" s="2"/>
      <c r="AB42" s="2"/>
      <c r="AC42" s="2"/>
      <c r="AD42" s="2"/>
      <c r="AE42" s="2"/>
      <c r="AF42" s="2"/>
      <c r="AG42" s="2"/>
      <c r="AH42" s="2"/>
    </row>
    <row r="43" customFormat="false" ht="79.5" hidden="false" customHeight="true" outlineLevel="0" collapsed="false">
      <c r="A43" s="1"/>
      <c r="B43" s="1"/>
      <c r="C43" s="14" t="s">
        <v>204</v>
      </c>
      <c r="D43" s="14" t="s">
        <v>93</v>
      </c>
      <c r="E43" s="14" t="s">
        <v>183</v>
      </c>
      <c r="F43" s="14" t="s">
        <v>237</v>
      </c>
      <c r="G43" s="14"/>
      <c r="H43" s="17"/>
      <c r="I43" s="14"/>
      <c r="J43" s="14"/>
      <c r="K43" s="25" t="str">
        <f aca="false">IF(OR(C43="",COUNTIFS(Targets!$C$7:$C$18,C43)&lt;&gt;1),"Invalid target ID",IF(INDEX(Targets!$D$7:$D$18,MATCH(C43,Targets!$C$7:$C$18,0))="","Unused","Active"))</f>
        <v>Unused</v>
      </c>
      <c r="L43" s="25" t="str">
        <f aca="false">IF(OR(D43="",COUNTIFS(Mandate!$C$34:$C$39,D43)&lt;&gt;1),"Invalid criterion",IF(INDEX(Mandate!$G$34:$G$39,MATCH(D43,Mandate!$C$34:$C$39,0))&lt;&gt;"Defined","Invalid criterion",INDEX(Mandate!$E$34:$E$39,MATCH(D43,Mandate!$C$34:$C$39,0))))</f>
        <v>Yes</v>
      </c>
      <c r="M43" s="25" t="str">
        <f aca="false">IF(K43="Unused","Unused",IF(Mandate!$D$28&lt;&gt;"Defined","Missing mandate",IF(F43&lt;&gt;"Verified",IF(OR(F43="Assumption",F43="Unverified",F43="Conflicting"),F43,"Missing evidence label"),IF(OR(G43="",I43="",NOT(ISNUMBER(H43)),H43&lt;=0),"Missing evidence",IF(H43&gt;Mandate!$D$17,"Future evidence date",IF(Mandate!$D$17-H43&gt;Mandate!$D$18,"Stale evidence","Verified"))))))</f>
        <v>Unused</v>
      </c>
      <c r="N43" s="25" t="str">
        <f aca="false">IF(K43="Unused","Unused",IF(OR(K43&lt;&gt;"Active",L43="Invalid criterion",COUNTIFS($C$7:$C$78,C43,$D$7:$D$78,D43)&lt;&gt;1,AND(E43&lt;&gt;"Meets",E43&lt;&gt;"Fails",E43&lt;&gt;"Unknown")),"Invalid record",IF(L43="No","Optional finding",IF(E43="Fails","Fail",IF(OR(NOT(ISNUMBER(O43)),O43&lt;&gt;Mandate!$D$27,P43&lt;&gt;Q43),"Open: reassess basis",IF(AND(E43="Meets",M43="Verified"),"Met","Open"))))))</f>
        <v>Unused</v>
      </c>
      <c r="O43" s="32" t="n">
        <v>1</v>
      </c>
      <c r="P43" s="14" t="s">
        <v>225</v>
      </c>
      <c r="Q43" s="25" t="str">
        <f aca="false">IF(L43="Invalid criterion","Invalid criterion",INDEX(Mandate!$D$34:$D$39,MATCH(D43,Mandate!$C$34:$C$39,0))&amp;"; "&amp;L43&amp;"; "&amp;INDEX(Mandate!$F$34:$F$39,MATCH(D43,Mandate!$C$34:$C$39,0)))</f>
        <v>Closes the capability gap; Yes; Demonstrated workflow and team capability mapped to the mandate.</v>
      </c>
      <c r="R43" s="2"/>
      <c r="S43" s="2"/>
      <c r="T43" s="2"/>
      <c r="U43" s="2"/>
      <c r="V43" s="2"/>
      <c r="W43" s="2"/>
      <c r="X43" s="2"/>
      <c r="Y43" s="2"/>
      <c r="Z43" s="2"/>
      <c r="AA43" s="2"/>
      <c r="AB43" s="2"/>
      <c r="AC43" s="2"/>
      <c r="AD43" s="2"/>
      <c r="AE43" s="2"/>
      <c r="AF43" s="2"/>
      <c r="AG43" s="2"/>
      <c r="AH43" s="2"/>
    </row>
    <row r="44" customFormat="false" ht="79.5" hidden="false" customHeight="true" outlineLevel="0" collapsed="false">
      <c r="A44" s="1"/>
      <c r="B44" s="1"/>
      <c r="C44" s="14" t="s">
        <v>204</v>
      </c>
      <c r="D44" s="14" t="s">
        <v>97</v>
      </c>
      <c r="E44" s="14" t="s">
        <v>183</v>
      </c>
      <c r="F44" s="14" t="s">
        <v>237</v>
      </c>
      <c r="G44" s="14"/>
      <c r="H44" s="17"/>
      <c r="I44" s="14"/>
      <c r="J44" s="14"/>
      <c r="K44" s="25" t="str">
        <f aca="false">IF(OR(C44="",COUNTIFS(Targets!$C$7:$C$18,C44)&lt;&gt;1),"Invalid target ID",IF(INDEX(Targets!$D$7:$D$18,MATCH(C44,Targets!$C$7:$C$18,0))="","Unused","Active"))</f>
        <v>Unused</v>
      </c>
      <c r="L44" s="25" t="str">
        <f aca="false">IF(OR(D44="",COUNTIFS(Mandate!$C$34:$C$39,D44)&lt;&gt;1),"Invalid criterion",IF(INDEX(Mandate!$G$34:$G$39,MATCH(D44,Mandate!$C$34:$C$39,0))&lt;&gt;"Defined","Invalid criterion",INDEX(Mandate!$E$34:$E$39,MATCH(D44,Mandate!$C$34:$C$39,0))))</f>
        <v>Yes</v>
      </c>
      <c r="M44" s="25" t="str">
        <f aca="false">IF(K44="Unused","Unused",IF(Mandate!$D$28&lt;&gt;"Defined","Missing mandate",IF(F44&lt;&gt;"Verified",IF(OR(F44="Assumption",F44="Unverified",F44="Conflicting"),F44,"Missing evidence label"),IF(OR(G44="",I44="",NOT(ISNUMBER(H44)),H44&lt;=0),"Missing evidence",IF(H44&gt;Mandate!$D$17,"Future evidence date",IF(Mandate!$D$17-H44&gt;Mandate!$D$18,"Stale evidence","Verified"))))))</f>
        <v>Unused</v>
      </c>
      <c r="N44" s="25" t="str">
        <f aca="false">IF(K44="Unused","Unused",IF(OR(K44&lt;&gt;"Active",L44="Invalid criterion",COUNTIFS($C$7:$C$78,C44,$D$7:$D$78,D44)&lt;&gt;1,AND(E44&lt;&gt;"Meets",E44&lt;&gt;"Fails",E44&lt;&gt;"Unknown")),"Invalid record",IF(L44="No","Optional finding",IF(E44="Fails","Fail",IF(OR(NOT(ISNUMBER(O44)),O44&lt;&gt;Mandate!$D$27,P44&lt;&gt;Q44),"Open: reassess basis",IF(AND(E44="Meets",M44="Verified"),"Met","Open"))))))</f>
        <v>Unused</v>
      </c>
      <c r="O44" s="32" t="n">
        <v>1</v>
      </c>
      <c r="P44" s="14" t="s">
        <v>227</v>
      </c>
      <c r="Q44" s="25" t="str">
        <f aca="false">IF(L44="Invalid criterion","Invalid criterion",INDEX(Mandate!$D$34:$D$39,MATCH(D44,Mandate!$C$34:$C$39,0))&amp;"; "&amp;L44&amp;"; "&amp;INDEX(Mandate!$F$34:$F$39,MATCH(D44,Mandate!$C$34:$C$39,0)))</f>
        <v>Fits market and business perimeter; Yes; Revenue mix, customer segments, geography and business model.</v>
      </c>
      <c r="R44" s="2"/>
      <c r="S44" s="2"/>
      <c r="T44" s="2"/>
      <c r="U44" s="2"/>
      <c r="V44" s="2"/>
      <c r="W44" s="2"/>
      <c r="X44" s="2"/>
      <c r="Y44" s="2"/>
      <c r="Z44" s="2"/>
      <c r="AA44" s="2"/>
      <c r="AB44" s="2"/>
      <c r="AC44" s="2"/>
      <c r="AD44" s="2"/>
      <c r="AE44" s="2"/>
      <c r="AF44" s="2"/>
      <c r="AG44" s="2"/>
      <c r="AH44" s="2"/>
    </row>
    <row r="45" customFormat="false" ht="79.5" hidden="false" customHeight="true" outlineLevel="0" collapsed="false">
      <c r="A45" s="1"/>
      <c r="B45" s="1"/>
      <c r="C45" s="14" t="s">
        <v>204</v>
      </c>
      <c r="D45" s="14" t="s">
        <v>100</v>
      </c>
      <c r="E45" s="14" t="s">
        <v>183</v>
      </c>
      <c r="F45" s="14" t="s">
        <v>237</v>
      </c>
      <c r="G45" s="14"/>
      <c r="H45" s="17"/>
      <c r="I45" s="14"/>
      <c r="J45" s="14"/>
      <c r="K45" s="25" t="str">
        <f aca="false">IF(OR(C45="",COUNTIFS(Targets!$C$7:$C$18,C45)&lt;&gt;1),"Invalid target ID",IF(INDEX(Targets!$D$7:$D$18,MATCH(C45,Targets!$C$7:$C$18,0))="","Unused","Active"))</f>
        <v>Unused</v>
      </c>
      <c r="L45" s="25" t="str">
        <f aca="false">IF(OR(D45="",COUNTIFS(Mandate!$C$34:$C$39,D45)&lt;&gt;1),"Invalid criterion",IF(INDEX(Mandate!$G$34:$G$39,MATCH(D45,Mandate!$C$34:$C$39,0))&lt;&gt;"Defined","Invalid criterion",INDEX(Mandate!$E$34:$E$39,MATCH(D45,Mandate!$C$34:$C$39,0))))</f>
        <v>Yes</v>
      </c>
      <c r="M45" s="25" t="str">
        <f aca="false">IF(K45="Unused","Unused",IF(Mandate!$D$28&lt;&gt;"Defined","Missing mandate",IF(F45&lt;&gt;"Verified",IF(OR(F45="Assumption",F45="Unverified",F45="Conflicting"),F45,"Missing evidence label"),IF(OR(G45="",I45="",NOT(ISNUMBER(H45)),H45&lt;=0),"Missing evidence",IF(H45&gt;Mandate!$D$17,"Future evidence date",IF(Mandate!$D$17-H45&gt;Mandate!$D$18,"Stale evidence","Verified"))))))</f>
        <v>Unused</v>
      </c>
      <c r="N45" s="25" t="str">
        <f aca="false">IF(K45="Unused","Unused",IF(OR(K45&lt;&gt;"Active",L45="Invalid criterion",COUNTIFS($C$7:$C$78,C45,$D$7:$D$78,D45)&lt;&gt;1,AND(E45&lt;&gt;"Meets",E45&lt;&gt;"Fails",E45&lt;&gt;"Unknown")),"Invalid record",IF(L45="No","Optional finding",IF(E45="Fails","Fail",IF(OR(NOT(ISNUMBER(O45)),O45&lt;&gt;Mandate!$D$27,P45&lt;&gt;Q45),"Open: reassess basis",IF(AND(E45="Meets",M45="Verified"),"Met","Open"))))))</f>
        <v>Unused</v>
      </c>
      <c r="O45" s="32" t="n">
        <v>1</v>
      </c>
      <c r="P45" s="14" t="s">
        <v>229</v>
      </c>
      <c r="Q45" s="25" t="str">
        <f aca="false">IF(L45="Invalid criterion","Invalid criterion",INDEX(Mandate!$D$34:$D$39,MATCH(D45,Mandate!$C$34:$C$39,0))&amp;"; "&amp;L45&amp;"; "&amp;INDEX(Mandate!$F$34:$F$39,MATCH(D45,Mandate!$C$34:$C$39,0)))</f>
        <v>Revenue and earnings support the thesis; Yes; Recurring revenue, retention, concentration and normalized economics.</v>
      </c>
      <c r="R45" s="2"/>
      <c r="S45" s="2"/>
      <c r="T45" s="2"/>
      <c r="U45" s="2"/>
      <c r="V45" s="2"/>
      <c r="W45" s="2"/>
      <c r="X45" s="2"/>
      <c r="Y45" s="2"/>
      <c r="Z45" s="2"/>
      <c r="AA45" s="2"/>
      <c r="AB45" s="2"/>
      <c r="AC45" s="2"/>
      <c r="AD45" s="2"/>
      <c r="AE45" s="2"/>
      <c r="AF45" s="2"/>
      <c r="AG45" s="2"/>
      <c r="AH45" s="2"/>
    </row>
    <row r="46" customFormat="false" ht="79.5" hidden="false" customHeight="true" outlineLevel="0" collapsed="false">
      <c r="A46" s="1"/>
      <c r="B46" s="1"/>
      <c r="C46" s="14" t="s">
        <v>204</v>
      </c>
      <c r="D46" s="14" t="s">
        <v>103</v>
      </c>
      <c r="E46" s="14" t="s">
        <v>183</v>
      </c>
      <c r="F46" s="14" t="s">
        <v>237</v>
      </c>
      <c r="G46" s="14"/>
      <c r="H46" s="17"/>
      <c r="I46" s="14"/>
      <c r="J46" s="14"/>
      <c r="K46" s="25" t="str">
        <f aca="false">IF(OR(C46="",COUNTIFS(Targets!$C$7:$C$18,C46)&lt;&gt;1),"Invalid target ID",IF(INDEX(Targets!$D$7:$D$18,MATCH(C46,Targets!$C$7:$C$18,0))="","Unused","Active"))</f>
        <v>Unused</v>
      </c>
      <c r="L46" s="25" t="str">
        <f aca="false">IF(OR(D46="",COUNTIFS(Mandate!$C$34:$C$39,D46)&lt;&gt;1),"Invalid criterion",IF(INDEX(Mandate!$G$34:$G$39,MATCH(D46,Mandate!$C$34:$C$39,0))&lt;&gt;"Defined","Invalid criterion",INDEX(Mandate!$E$34:$E$39,MATCH(D46,Mandate!$C$34:$C$39,0))))</f>
        <v>Yes</v>
      </c>
      <c r="M46" s="25" t="str">
        <f aca="false">IF(K46="Unused","Unused",IF(Mandate!$D$28&lt;&gt;"Defined","Missing mandate",IF(F46&lt;&gt;"Verified",IF(OR(F46="Assumption",F46="Unverified",F46="Conflicting"),F46,"Missing evidence label"),IF(OR(G46="",I46="",NOT(ISNUMBER(H46)),H46&lt;=0),"Missing evidence",IF(H46&gt;Mandate!$D$17,"Future evidence date",IF(Mandate!$D$17-H46&gt;Mandate!$D$18,"Stale evidence","Verified"))))))</f>
        <v>Unused</v>
      </c>
      <c r="N46" s="25" t="str">
        <f aca="false">IF(K46="Unused","Unused",IF(OR(K46&lt;&gt;"Active",L46="Invalid criterion",COUNTIFS($C$7:$C$78,C46,$D$7:$D$78,D46)&lt;&gt;1,AND(E46&lt;&gt;"Meets",E46&lt;&gt;"Fails",E46&lt;&gt;"Unknown")),"Invalid record",IF(L46="No","Optional finding",IF(E46="Fails","Fail",IF(OR(NOT(ISNUMBER(O46)),O46&lt;&gt;Mandate!$D$27,P46&lt;&gt;Q46),"Open: reassess basis",IF(AND(E46="Meets",M46="Verified"),"Met","Open"))))))</f>
        <v>Unused</v>
      </c>
      <c r="O46" s="32" t="n">
        <v>1</v>
      </c>
      <c r="P46" s="14" t="s">
        <v>231</v>
      </c>
      <c r="Q46" s="25" t="str">
        <f aca="false">IF(L46="Invalid criterion","Invalid criterion",INDEX(Mandate!$D$34:$D$39,MATCH(D46,Mandate!$C$34:$C$39,0))&amp;"; "&amp;L46&amp;"; "&amp;INDEX(Mandate!$F$34:$F$39,MATCH(D46,Mandate!$C$34:$C$39,0)))</f>
        <v>Capability and revenue transfer; Yes; Contract, license, relationship and key-person continuity after ownership changes.</v>
      </c>
      <c r="R46" s="2"/>
      <c r="S46" s="2"/>
      <c r="T46" s="2"/>
      <c r="U46" s="2"/>
      <c r="V46" s="2"/>
      <c r="W46" s="2"/>
      <c r="X46" s="2"/>
      <c r="Y46" s="2"/>
      <c r="Z46" s="2"/>
      <c r="AA46" s="2"/>
      <c r="AB46" s="2"/>
      <c r="AC46" s="2"/>
      <c r="AD46" s="2"/>
      <c r="AE46" s="2"/>
      <c r="AF46" s="2"/>
      <c r="AG46" s="2"/>
      <c r="AH46" s="2"/>
    </row>
    <row r="47" customFormat="false" ht="79.5" hidden="false" customHeight="true" outlineLevel="0" collapsed="false">
      <c r="A47" s="1"/>
      <c r="B47" s="1"/>
      <c r="C47" s="14" t="s">
        <v>204</v>
      </c>
      <c r="D47" s="14" t="s">
        <v>106</v>
      </c>
      <c r="E47" s="14" t="s">
        <v>183</v>
      </c>
      <c r="F47" s="14" t="s">
        <v>237</v>
      </c>
      <c r="G47" s="14"/>
      <c r="H47" s="17"/>
      <c r="I47" s="14"/>
      <c r="J47" s="14"/>
      <c r="K47" s="25" t="str">
        <f aca="false">IF(OR(C47="",COUNTIFS(Targets!$C$7:$C$18,C47)&lt;&gt;1),"Invalid target ID",IF(INDEX(Targets!$D$7:$D$18,MATCH(C47,Targets!$C$7:$C$18,0))="","Unused","Active"))</f>
        <v>Unused</v>
      </c>
      <c r="L47" s="25" t="str">
        <f aca="false">IF(OR(D47="",COUNTIFS(Mandate!$C$34:$C$39,D47)&lt;&gt;1),"Invalid criterion",IF(INDEX(Mandate!$G$34:$G$39,MATCH(D47,Mandate!$C$34:$C$39,0))&lt;&gt;"Defined","Invalid criterion",INDEX(Mandate!$E$34:$E$39,MATCH(D47,Mandate!$C$34:$C$39,0))))</f>
        <v>Yes</v>
      </c>
      <c r="M47" s="25" t="str">
        <f aca="false">IF(K47="Unused","Unused",IF(Mandate!$D$28&lt;&gt;"Defined","Missing mandate",IF(F47&lt;&gt;"Verified",IF(OR(F47="Assumption",F47="Unverified",F47="Conflicting"),F47,"Missing evidence label"),IF(OR(G47="",I47="",NOT(ISNUMBER(H47)),H47&lt;=0),"Missing evidence",IF(H47&gt;Mandate!$D$17,"Future evidence date",IF(Mandate!$D$17-H47&gt;Mandate!$D$18,"Stale evidence","Verified"))))))</f>
        <v>Unused</v>
      </c>
      <c r="N47" s="25" t="str">
        <f aca="false">IF(K47="Unused","Unused",IF(OR(K47&lt;&gt;"Active",L47="Invalid criterion",COUNTIFS($C$7:$C$78,C47,$D$7:$D$78,D47)&lt;&gt;1,AND(E47&lt;&gt;"Meets",E47&lt;&gt;"Fails",E47&lt;&gt;"Unknown")),"Invalid record",IF(L47="No","Optional finding",IF(E47="Fails","Fail",IF(OR(NOT(ISNUMBER(O47)),O47&lt;&gt;Mandate!$D$27,P47&lt;&gt;Q47),"Open: reassess basis",IF(AND(E47="Meets",M47="Verified"),"Met","Open"))))))</f>
        <v>Unused</v>
      </c>
      <c r="O47" s="32" t="n">
        <v>1</v>
      </c>
      <c r="P47" s="14" t="s">
        <v>233</v>
      </c>
      <c r="Q47" s="25" t="str">
        <f aca="false">IF(L47="Invalid criterion","Invalid criterion",INDEX(Mandate!$D$34:$D$39,MATCH(D47,Mandate!$C$34:$C$39,0))&amp;"; "&amp;L47&amp;"; "&amp;INDEX(Mandate!$F$34:$F$39,MATCH(D47,Mandate!$C$34:$C$39,0)))</f>
        <v>Integration is feasible; Yes; Named operating owner, resources and revenue-preservation plan.</v>
      </c>
      <c r="R47" s="2"/>
      <c r="S47" s="2"/>
      <c r="T47" s="2"/>
      <c r="U47" s="2"/>
      <c r="V47" s="2"/>
      <c r="W47" s="2"/>
      <c r="X47" s="2"/>
      <c r="Y47" s="2"/>
      <c r="Z47" s="2"/>
      <c r="AA47" s="2"/>
      <c r="AB47" s="2"/>
      <c r="AC47" s="2"/>
      <c r="AD47" s="2"/>
      <c r="AE47" s="2"/>
      <c r="AF47" s="2"/>
      <c r="AG47" s="2"/>
      <c r="AH47" s="2"/>
    </row>
    <row r="48" customFormat="false" ht="79.5" hidden="false" customHeight="true" outlineLevel="0" collapsed="false">
      <c r="A48" s="1"/>
      <c r="B48" s="1"/>
      <c r="C48" s="14" t="s">
        <v>204</v>
      </c>
      <c r="D48" s="14" t="s">
        <v>109</v>
      </c>
      <c r="E48" s="14" t="s">
        <v>183</v>
      </c>
      <c r="F48" s="14" t="s">
        <v>237</v>
      </c>
      <c r="G48" s="14"/>
      <c r="H48" s="17"/>
      <c r="I48" s="14"/>
      <c r="J48" s="14"/>
      <c r="K48" s="25" t="str">
        <f aca="false">IF(OR(C48="",COUNTIFS(Targets!$C$7:$C$18,C48)&lt;&gt;1),"Invalid target ID",IF(INDEX(Targets!$D$7:$D$18,MATCH(C48,Targets!$C$7:$C$18,0))="","Unused","Active"))</f>
        <v>Unused</v>
      </c>
      <c r="L48" s="25" t="str">
        <f aca="false">IF(OR(D48="",COUNTIFS(Mandate!$C$34:$C$39,D48)&lt;&gt;1),"Invalid criterion",IF(INDEX(Mandate!$G$34:$G$39,MATCH(D48,Mandate!$C$34:$C$39,0))&lt;&gt;"Defined","Invalid criterion",INDEX(Mandate!$E$34:$E$39,MATCH(D48,Mandate!$C$34:$C$39,0))))</f>
        <v>Yes</v>
      </c>
      <c r="M48" s="25" t="str">
        <f aca="false">IF(K48="Unused","Unused",IF(Mandate!$D$28&lt;&gt;"Defined","Missing mandate",IF(F48&lt;&gt;"Verified",IF(OR(F48="Assumption",F48="Unverified",F48="Conflicting"),F48,"Missing evidence label"),IF(OR(G48="",I48="",NOT(ISNUMBER(H48)),H48&lt;=0),"Missing evidence",IF(H48&gt;Mandate!$D$17,"Future evidence date",IF(Mandate!$D$17-H48&gt;Mandate!$D$18,"Stale evidence","Verified"))))))</f>
        <v>Unused</v>
      </c>
      <c r="N48" s="25" t="str">
        <f aca="false">IF(K48="Unused","Unused",IF(OR(K48&lt;&gt;"Active",L48="Invalid criterion",COUNTIFS($C$7:$C$78,C48,$D$7:$D$78,D48)&lt;&gt;1,AND(E48&lt;&gt;"Meets",E48&lt;&gt;"Fails",E48&lt;&gt;"Unknown")),"Invalid record",IF(L48="No","Optional finding",IF(E48="Fails","Fail",IF(OR(NOT(ISNUMBER(O48)),O48&lt;&gt;Mandate!$D$27,P48&lt;&gt;Q48),"Open: reassess basis",IF(AND(E48="Meets",M48="Verified"),"Met","Open"))))))</f>
        <v>Unused</v>
      </c>
      <c r="O48" s="32" t="n">
        <v>1</v>
      </c>
      <c r="P48" s="14" t="s">
        <v>235</v>
      </c>
      <c r="Q48" s="25" t="str">
        <f aca="false">IF(L48="Invalid criterion","Invalid criterion",INDEX(Mandate!$D$34:$D$39,MATCH(D48,Mandate!$C$34:$C$39,0))&amp;"; "&amp;L48&amp;"; "&amp;INDEX(Mandate!$F$34:$F$39,MATCH(D48,Mandate!$C$34:$C$39,0)))</f>
        <v>Stays within strategic guardrails; Yes; Review of exclusions, dependencies and specific walk-away conditions.</v>
      </c>
      <c r="R48" s="2"/>
      <c r="S48" s="2"/>
      <c r="T48" s="2"/>
      <c r="U48" s="2"/>
      <c r="V48" s="2"/>
      <c r="W48" s="2"/>
      <c r="X48" s="2"/>
      <c r="Y48" s="2"/>
      <c r="Z48" s="2"/>
      <c r="AA48" s="2"/>
      <c r="AB48" s="2"/>
      <c r="AC48" s="2"/>
      <c r="AD48" s="2"/>
      <c r="AE48" s="2"/>
      <c r="AF48" s="2"/>
      <c r="AG48" s="2"/>
      <c r="AH48" s="2"/>
    </row>
    <row r="49" customFormat="false" ht="79.5" hidden="false" customHeight="true" outlineLevel="0" collapsed="false">
      <c r="A49" s="1"/>
      <c r="B49" s="1"/>
      <c r="C49" s="14" t="s">
        <v>205</v>
      </c>
      <c r="D49" s="14" t="s">
        <v>93</v>
      </c>
      <c r="E49" s="14" t="s">
        <v>183</v>
      </c>
      <c r="F49" s="14" t="s">
        <v>237</v>
      </c>
      <c r="G49" s="14"/>
      <c r="H49" s="17"/>
      <c r="I49" s="14"/>
      <c r="J49" s="14"/>
      <c r="K49" s="25" t="str">
        <f aca="false">IF(OR(C49="",COUNTIFS(Targets!$C$7:$C$18,C49)&lt;&gt;1),"Invalid target ID",IF(INDEX(Targets!$D$7:$D$18,MATCH(C49,Targets!$C$7:$C$18,0))="","Unused","Active"))</f>
        <v>Unused</v>
      </c>
      <c r="L49" s="25" t="str">
        <f aca="false">IF(OR(D49="",COUNTIFS(Mandate!$C$34:$C$39,D49)&lt;&gt;1),"Invalid criterion",IF(INDEX(Mandate!$G$34:$G$39,MATCH(D49,Mandate!$C$34:$C$39,0))&lt;&gt;"Defined","Invalid criterion",INDEX(Mandate!$E$34:$E$39,MATCH(D49,Mandate!$C$34:$C$39,0))))</f>
        <v>Yes</v>
      </c>
      <c r="M49" s="25" t="str">
        <f aca="false">IF(K49="Unused","Unused",IF(Mandate!$D$28&lt;&gt;"Defined","Missing mandate",IF(F49&lt;&gt;"Verified",IF(OR(F49="Assumption",F49="Unverified",F49="Conflicting"),F49,"Missing evidence label"),IF(OR(G49="",I49="",NOT(ISNUMBER(H49)),H49&lt;=0),"Missing evidence",IF(H49&gt;Mandate!$D$17,"Future evidence date",IF(Mandate!$D$17-H49&gt;Mandate!$D$18,"Stale evidence","Verified"))))))</f>
        <v>Unused</v>
      </c>
      <c r="N49" s="25" t="str">
        <f aca="false">IF(K49="Unused","Unused",IF(OR(K49&lt;&gt;"Active",L49="Invalid criterion",COUNTIFS($C$7:$C$78,C49,$D$7:$D$78,D49)&lt;&gt;1,AND(E49&lt;&gt;"Meets",E49&lt;&gt;"Fails",E49&lt;&gt;"Unknown")),"Invalid record",IF(L49="No","Optional finding",IF(E49="Fails","Fail",IF(OR(NOT(ISNUMBER(O49)),O49&lt;&gt;Mandate!$D$27,P49&lt;&gt;Q49),"Open: reassess basis",IF(AND(E49="Meets",M49="Verified"),"Met","Open"))))))</f>
        <v>Unused</v>
      </c>
      <c r="O49" s="32" t="n">
        <v>1</v>
      </c>
      <c r="P49" s="14" t="s">
        <v>225</v>
      </c>
      <c r="Q49" s="25" t="str">
        <f aca="false">IF(L49="Invalid criterion","Invalid criterion",INDEX(Mandate!$D$34:$D$39,MATCH(D49,Mandate!$C$34:$C$39,0))&amp;"; "&amp;L49&amp;"; "&amp;INDEX(Mandate!$F$34:$F$39,MATCH(D49,Mandate!$C$34:$C$39,0)))</f>
        <v>Closes the capability gap; Yes; Demonstrated workflow and team capability mapped to the mandate.</v>
      </c>
      <c r="R49" s="2"/>
      <c r="S49" s="2"/>
      <c r="T49" s="2"/>
      <c r="U49" s="2"/>
      <c r="V49" s="2"/>
      <c r="W49" s="2"/>
      <c r="X49" s="2"/>
      <c r="Y49" s="2"/>
      <c r="Z49" s="2"/>
      <c r="AA49" s="2"/>
      <c r="AB49" s="2"/>
      <c r="AC49" s="2"/>
      <c r="AD49" s="2"/>
      <c r="AE49" s="2"/>
      <c r="AF49" s="2"/>
      <c r="AG49" s="2"/>
      <c r="AH49" s="2"/>
    </row>
    <row r="50" customFormat="false" ht="79.5" hidden="false" customHeight="true" outlineLevel="0" collapsed="false">
      <c r="A50" s="1"/>
      <c r="B50" s="1"/>
      <c r="C50" s="14" t="s">
        <v>205</v>
      </c>
      <c r="D50" s="14" t="s">
        <v>97</v>
      </c>
      <c r="E50" s="14" t="s">
        <v>183</v>
      </c>
      <c r="F50" s="14" t="s">
        <v>237</v>
      </c>
      <c r="G50" s="14"/>
      <c r="H50" s="17"/>
      <c r="I50" s="14"/>
      <c r="J50" s="14"/>
      <c r="K50" s="25" t="str">
        <f aca="false">IF(OR(C50="",COUNTIFS(Targets!$C$7:$C$18,C50)&lt;&gt;1),"Invalid target ID",IF(INDEX(Targets!$D$7:$D$18,MATCH(C50,Targets!$C$7:$C$18,0))="","Unused","Active"))</f>
        <v>Unused</v>
      </c>
      <c r="L50" s="25" t="str">
        <f aca="false">IF(OR(D50="",COUNTIFS(Mandate!$C$34:$C$39,D50)&lt;&gt;1),"Invalid criterion",IF(INDEX(Mandate!$G$34:$G$39,MATCH(D50,Mandate!$C$34:$C$39,0))&lt;&gt;"Defined","Invalid criterion",INDEX(Mandate!$E$34:$E$39,MATCH(D50,Mandate!$C$34:$C$39,0))))</f>
        <v>Yes</v>
      </c>
      <c r="M50" s="25" t="str">
        <f aca="false">IF(K50="Unused","Unused",IF(Mandate!$D$28&lt;&gt;"Defined","Missing mandate",IF(F50&lt;&gt;"Verified",IF(OR(F50="Assumption",F50="Unverified",F50="Conflicting"),F50,"Missing evidence label"),IF(OR(G50="",I50="",NOT(ISNUMBER(H50)),H50&lt;=0),"Missing evidence",IF(H50&gt;Mandate!$D$17,"Future evidence date",IF(Mandate!$D$17-H50&gt;Mandate!$D$18,"Stale evidence","Verified"))))))</f>
        <v>Unused</v>
      </c>
      <c r="N50" s="25" t="str">
        <f aca="false">IF(K50="Unused","Unused",IF(OR(K50&lt;&gt;"Active",L50="Invalid criterion",COUNTIFS($C$7:$C$78,C50,$D$7:$D$78,D50)&lt;&gt;1,AND(E50&lt;&gt;"Meets",E50&lt;&gt;"Fails",E50&lt;&gt;"Unknown")),"Invalid record",IF(L50="No","Optional finding",IF(E50="Fails","Fail",IF(OR(NOT(ISNUMBER(O50)),O50&lt;&gt;Mandate!$D$27,P50&lt;&gt;Q50),"Open: reassess basis",IF(AND(E50="Meets",M50="Verified"),"Met","Open"))))))</f>
        <v>Unused</v>
      </c>
      <c r="O50" s="32" t="n">
        <v>1</v>
      </c>
      <c r="P50" s="14" t="s">
        <v>227</v>
      </c>
      <c r="Q50" s="25" t="str">
        <f aca="false">IF(L50="Invalid criterion","Invalid criterion",INDEX(Mandate!$D$34:$D$39,MATCH(D50,Mandate!$C$34:$C$39,0))&amp;"; "&amp;L50&amp;"; "&amp;INDEX(Mandate!$F$34:$F$39,MATCH(D50,Mandate!$C$34:$C$39,0)))</f>
        <v>Fits market and business perimeter; Yes; Revenue mix, customer segments, geography and business model.</v>
      </c>
      <c r="R50" s="2"/>
      <c r="S50" s="2"/>
      <c r="T50" s="2"/>
      <c r="U50" s="2"/>
      <c r="V50" s="2"/>
      <c r="W50" s="2"/>
      <c r="X50" s="2"/>
      <c r="Y50" s="2"/>
      <c r="Z50" s="2"/>
      <c r="AA50" s="2"/>
      <c r="AB50" s="2"/>
      <c r="AC50" s="2"/>
      <c r="AD50" s="2"/>
      <c r="AE50" s="2"/>
      <c r="AF50" s="2"/>
      <c r="AG50" s="2"/>
      <c r="AH50" s="2"/>
    </row>
    <row r="51" customFormat="false" ht="79.5" hidden="false" customHeight="true" outlineLevel="0" collapsed="false">
      <c r="A51" s="1"/>
      <c r="B51" s="1"/>
      <c r="C51" s="14" t="s">
        <v>205</v>
      </c>
      <c r="D51" s="14" t="s">
        <v>100</v>
      </c>
      <c r="E51" s="14" t="s">
        <v>183</v>
      </c>
      <c r="F51" s="14" t="s">
        <v>237</v>
      </c>
      <c r="G51" s="14"/>
      <c r="H51" s="17"/>
      <c r="I51" s="14"/>
      <c r="J51" s="14"/>
      <c r="K51" s="25" t="str">
        <f aca="false">IF(OR(C51="",COUNTIFS(Targets!$C$7:$C$18,C51)&lt;&gt;1),"Invalid target ID",IF(INDEX(Targets!$D$7:$D$18,MATCH(C51,Targets!$C$7:$C$18,0))="","Unused","Active"))</f>
        <v>Unused</v>
      </c>
      <c r="L51" s="25" t="str">
        <f aca="false">IF(OR(D51="",COUNTIFS(Mandate!$C$34:$C$39,D51)&lt;&gt;1),"Invalid criterion",IF(INDEX(Mandate!$G$34:$G$39,MATCH(D51,Mandate!$C$34:$C$39,0))&lt;&gt;"Defined","Invalid criterion",INDEX(Mandate!$E$34:$E$39,MATCH(D51,Mandate!$C$34:$C$39,0))))</f>
        <v>Yes</v>
      </c>
      <c r="M51" s="25" t="str">
        <f aca="false">IF(K51="Unused","Unused",IF(Mandate!$D$28&lt;&gt;"Defined","Missing mandate",IF(F51&lt;&gt;"Verified",IF(OR(F51="Assumption",F51="Unverified",F51="Conflicting"),F51,"Missing evidence label"),IF(OR(G51="",I51="",NOT(ISNUMBER(H51)),H51&lt;=0),"Missing evidence",IF(H51&gt;Mandate!$D$17,"Future evidence date",IF(Mandate!$D$17-H51&gt;Mandate!$D$18,"Stale evidence","Verified"))))))</f>
        <v>Unused</v>
      </c>
      <c r="N51" s="25" t="str">
        <f aca="false">IF(K51="Unused","Unused",IF(OR(K51&lt;&gt;"Active",L51="Invalid criterion",COUNTIFS($C$7:$C$78,C51,$D$7:$D$78,D51)&lt;&gt;1,AND(E51&lt;&gt;"Meets",E51&lt;&gt;"Fails",E51&lt;&gt;"Unknown")),"Invalid record",IF(L51="No","Optional finding",IF(E51="Fails","Fail",IF(OR(NOT(ISNUMBER(O51)),O51&lt;&gt;Mandate!$D$27,P51&lt;&gt;Q51),"Open: reassess basis",IF(AND(E51="Meets",M51="Verified"),"Met","Open"))))))</f>
        <v>Unused</v>
      </c>
      <c r="O51" s="32" t="n">
        <v>1</v>
      </c>
      <c r="P51" s="14" t="s">
        <v>229</v>
      </c>
      <c r="Q51" s="25" t="str">
        <f aca="false">IF(L51="Invalid criterion","Invalid criterion",INDEX(Mandate!$D$34:$D$39,MATCH(D51,Mandate!$C$34:$C$39,0))&amp;"; "&amp;L51&amp;"; "&amp;INDEX(Mandate!$F$34:$F$39,MATCH(D51,Mandate!$C$34:$C$39,0)))</f>
        <v>Revenue and earnings support the thesis; Yes; Recurring revenue, retention, concentration and normalized economics.</v>
      </c>
      <c r="R51" s="2"/>
      <c r="S51" s="2"/>
      <c r="T51" s="2"/>
      <c r="U51" s="2"/>
      <c r="V51" s="2"/>
      <c r="W51" s="2"/>
      <c r="X51" s="2"/>
      <c r="Y51" s="2"/>
      <c r="Z51" s="2"/>
      <c r="AA51" s="2"/>
      <c r="AB51" s="2"/>
      <c r="AC51" s="2"/>
      <c r="AD51" s="2"/>
      <c r="AE51" s="2"/>
      <c r="AF51" s="2"/>
      <c r="AG51" s="2"/>
      <c r="AH51" s="2"/>
    </row>
    <row r="52" customFormat="false" ht="79.5" hidden="false" customHeight="true" outlineLevel="0" collapsed="false">
      <c r="A52" s="1"/>
      <c r="B52" s="1"/>
      <c r="C52" s="14" t="s">
        <v>205</v>
      </c>
      <c r="D52" s="14" t="s">
        <v>103</v>
      </c>
      <c r="E52" s="14" t="s">
        <v>183</v>
      </c>
      <c r="F52" s="14" t="s">
        <v>237</v>
      </c>
      <c r="G52" s="14"/>
      <c r="H52" s="17"/>
      <c r="I52" s="14"/>
      <c r="J52" s="14"/>
      <c r="K52" s="25" t="str">
        <f aca="false">IF(OR(C52="",COUNTIFS(Targets!$C$7:$C$18,C52)&lt;&gt;1),"Invalid target ID",IF(INDEX(Targets!$D$7:$D$18,MATCH(C52,Targets!$C$7:$C$18,0))="","Unused","Active"))</f>
        <v>Unused</v>
      </c>
      <c r="L52" s="25" t="str">
        <f aca="false">IF(OR(D52="",COUNTIFS(Mandate!$C$34:$C$39,D52)&lt;&gt;1),"Invalid criterion",IF(INDEX(Mandate!$G$34:$G$39,MATCH(D52,Mandate!$C$34:$C$39,0))&lt;&gt;"Defined","Invalid criterion",INDEX(Mandate!$E$34:$E$39,MATCH(D52,Mandate!$C$34:$C$39,0))))</f>
        <v>Yes</v>
      </c>
      <c r="M52" s="25" t="str">
        <f aca="false">IF(K52="Unused","Unused",IF(Mandate!$D$28&lt;&gt;"Defined","Missing mandate",IF(F52&lt;&gt;"Verified",IF(OR(F52="Assumption",F52="Unverified",F52="Conflicting"),F52,"Missing evidence label"),IF(OR(G52="",I52="",NOT(ISNUMBER(H52)),H52&lt;=0),"Missing evidence",IF(H52&gt;Mandate!$D$17,"Future evidence date",IF(Mandate!$D$17-H52&gt;Mandate!$D$18,"Stale evidence","Verified"))))))</f>
        <v>Unused</v>
      </c>
      <c r="N52" s="25" t="str">
        <f aca="false">IF(K52="Unused","Unused",IF(OR(K52&lt;&gt;"Active",L52="Invalid criterion",COUNTIFS($C$7:$C$78,C52,$D$7:$D$78,D52)&lt;&gt;1,AND(E52&lt;&gt;"Meets",E52&lt;&gt;"Fails",E52&lt;&gt;"Unknown")),"Invalid record",IF(L52="No","Optional finding",IF(E52="Fails","Fail",IF(OR(NOT(ISNUMBER(O52)),O52&lt;&gt;Mandate!$D$27,P52&lt;&gt;Q52),"Open: reassess basis",IF(AND(E52="Meets",M52="Verified"),"Met","Open"))))))</f>
        <v>Unused</v>
      </c>
      <c r="O52" s="32" t="n">
        <v>1</v>
      </c>
      <c r="P52" s="14" t="s">
        <v>231</v>
      </c>
      <c r="Q52" s="25" t="str">
        <f aca="false">IF(L52="Invalid criterion","Invalid criterion",INDEX(Mandate!$D$34:$D$39,MATCH(D52,Mandate!$C$34:$C$39,0))&amp;"; "&amp;L52&amp;"; "&amp;INDEX(Mandate!$F$34:$F$39,MATCH(D52,Mandate!$C$34:$C$39,0)))</f>
        <v>Capability and revenue transfer; Yes; Contract, license, relationship and key-person continuity after ownership changes.</v>
      </c>
      <c r="R52" s="2"/>
      <c r="S52" s="2"/>
      <c r="T52" s="2"/>
      <c r="U52" s="2"/>
      <c r="V52" s="2"/>
      <c r="W52" s="2"/>
      <c r="X52" s="2"/>
      <c r="Y52" s="2"/>
      <c r="Z52" s="2"/>
      <c r="AA52" s="2"/>
      <c r="AB52" s="2"/>
      <c r="AC52" s="2"/>
      <c r="AD52" s="2"/>
      <c r="AE52" s="2"/>
      <c r="AF52" s="2"/>
      <c r="AG52" s="2"/>
      <c r="AH52" s="2"/>
    </row>
    <row r="53" customFormat="false" ht="79.5" hidden="false" customHeight="true" outlineLevel="0" collapsed="false">
      <c r="A53" s="1"/>
      <c r="B53" s="1"/>
      <c r="C53" s="14" t="s">
        <v>205</v>
      </c>
      <c r="D53" s="14" t="s">
        <v>106</v>
      </c>
      <c r="E53" s="14" t="s">
        <v>183</v>
      </c>
      <c r="F53" s="14" t="s">
        <v>237</v>
      </c>
      <c r="G53" s="14"/>
      <c r="H53" s="17"/>
      <c r="I53" s="14"/>
      <c r="J53" s="14"/>
      <c r="K53" s="25" t="str">
        <f aca="false">IF(OR(C53="",COUNTIFS(Targets!$C$7:$C$18,C53)&lt;&gt;1),"Invalid target ID",IF(INDEX(Targets!$D$7:$D$18,MATCH(C53,Targets!$C$7:$C$18,0))="","Unused","Active"))</f>
        <v>Unused</v>
      </c>
      <c r="L53" s="25" t="str">
        <f aca="false">IF(OR(D53="",COUNTIFS(Mandate!$C$34:$C$39,D53)&lt;&gt;1),"Invalid criterion",IF(INDEX(Mandate!$G$34:$G$39,MATCH(D53,Mandate!$C$34:$C$39,0))&lt;&gt;"Defined","Invalid criterion",INDEX(Mandate!$E$34:$E$39,MATCH(D53,Mandate!$C$34:$C$39,0))))</f>
        <v>Yes</v>
      </c>
      <c r="M53" s="25" t="str">
        <f aca="false">IF(K53="Unused","Unused",IF(Mandate!$D$28&lt;&gt;"Defined","Missing mandate",IF(F53&lt;&gt;"Verified",IF(OR(F53="Assumption",F53="Unverified",F53="Conflicting"),F53,"Missing evidence label"),IF(OR(G53="",I53="",NOT(ISNUMBER(H53)),H53&lt;=0),"Missing evidence",IF(H53&gt;Mandate!$D$17,"Future evidence date",IF(Mandate!$D$17-H53&gt;Mandate!$D$18,"Stale evidence","Verified"))))))</f>
        <v>Unused</v>
      </c>
      <c r="N53" s="25" t="str">
        <f aca="false">IF(K53="Unused","Unused",IF(OR(K53&lt;&gt;"Active",L53="Invalid criterion",COUNTIFS($C$7:$C$78,C53,$D$7:$D$78,D53)&lt;&gt;1,AND(E53&lt;&gt;"Meets",E53&lt;&gt;"Fails",E53&lt;&gt;"Unknown")),"Invalid record",IF(L53="No","Optional finding",IF(E53="Fails","Fail",IF(OR(NOT(ISNUMBER(O53)),O53&lt;&gt;Mandate!$D$27,P53&lt;&gt;Q53),"Open: reassess basis",IF(AND(E53="Meets",M53="Verified"),"Met","Open"))))))</f>
        <v>Unused</v>
      </c>
      <c r="O53" s="32" t="n">
        <v>1</v>
      </c>
      <c r="P53" s="14" t="s">
        <v>233</v>
      </c>
      <c r="Q53" s="25" t="str">
        <f aca="false">IF(L53="Invalid criterion","Invalid criterion",INDEX(Mandate!$D$34:$D$39,MATCH(D53,Mandate!$C$34:$C$39,0))&amp;"; "&amp;L53&amp;"; "&amp;INDEX(Mandate!$F$34:$F$39,MATCH(D53,Mandate!$C$34:$C$39,0)))</f>
        <v>Integration is feasible; Yes; Named operating owner, resources and revenue-preservation plan.</v>
      </c>
      <c r="R53" s="2"/>
      <c r="S53" s="2"/>
      <c r="T53" s="2"/>
      <c r="U53" s="2"/>
      <c r="V53" s="2"/>
      <c r="W53" s="2"/>
      <c r="X53" s="2"/>
      <c r="Y53" s="2"/>
      <c r="Z53" s="2"/>
      <c r="AA53" s="2"/>
      <c r="AB53" s="2"/>
      <c r="AC53" s="2"/>
      <c r="AD53" s="2"/>
      <c r="AE53" s="2"/>
      <c r="AF53" s="2"/>
      <c r="AG53" s="2"/>
      <c r="AH53" s="2"/>
    </row>
    <row r="54" customFormat="false" ht="79.5" hidden="false" customHeight="true" outlineLevel="0" collapsed="false">
      <c r="A54" s="1"/>
      <c r="B54" s="1"/>
      <c r="C54" s="14" t="s">
        <v>205</v>
      </c>
      <c r="D54" s="14" t="s">
        <v>109</v>
      </c>
      <c r="E54" s="14" t="s">
        <v>183</v>
      </c>
      <c r="F54" s="14" t="s">
        <v>237</v>
      </c>
      <c r="G54" s="14"/>
      <c r="H54" s="17"/>
      <c r="I54" s="14"/>
      <c r="J54" s="14"/>
      <c r="K54" s="25" t="str">
        <f aca="false">IF(OR(C54="",COUNTIFS(Targets!$C$7:$C$18,C54)&lt;&gt;1),"Invalid target ID",IF(INDEX(Targets!$D$7:$D$18,MATCH(C54,Targets!$C$7:$C$18,0))="","Unused","Active"))</f>
        <v>Unused</v>
      </c>
      <c r="L54" s="25" t="str">
        <f aca="false">IF(OR(D54="",COUNTIFS(Mandate!$C$34:$C$39,D54)&lt;&gt;1),"Invalid criterion",IF(INDEX(Mandate!$G$34:$G$39,MATCH(D54,Mandate!$C$34:$C$39,0))&lt;&gt;"Defined","Invalid criterion",INDEX(Mandate!$E$34:$E$39,MATCH(D54,Mandate!$C$34:$C$39,0))))</f>
        <v>Yes</v>
      </c>
      <c r="M54" s="25" t="str">
        <f aca="false">IF(K54="Unused","Unused",IF(Mandate!$D$28&lt;&gt;"Defined","Missing mandate",IF(F54&lt;&gt;"Verified",IF(OR(F54="Assumption",F54="Unverified",F54="Conflicting"),F54,"Missing evidence label"),IF(OR(G54="",I54="",NOT(ISNUMBER(H54)),H54&lt;=0),"Missing evidence",IF(H54&gt;Mandate!$D$17,"Future evidence date",IF(Mandate!$D$17-H54&gt;Mandate!$D$18,"Stale evidence","Verified"))))))</f>
        <v>Unused</v>
      </c>
      <c r="N54" s="25" t="str">
        <f aca="false">IF(K54="Unused","Unused",IF(OR(K54&lt;&gt;"Active",L54="Invalid criterion",COUNTIFS($C$7:$C$78,C54,$D$7:$D$78,D54)&lt;&gt;1,AND(E54&lt;&gt;"Meets",E54&lt;&gt;"Fails",E54&lt;&gt;"Unknown")),"Invalid record",IF(L54="No","Optional finding",IF(E54="Fails","Fail",IF(OR(NOT(ISNUMBER(O54)),O54&lt;&gt;Mandate!$D$27,P54&lt;&gt;Q54),"Open: reassess basis",IF(AND(E54="Meets",M54="Verified"),"Met","Open"))))))</f>
        <v>Unused</v>
      </c>
      <c r="O54" s="32" t="n">
        <v>1</v>
      </c>
      <c r="P54" s="14" t="s">
        <v>235</v>
      </c>
      <c r="Q54" s="25" t="str">
        <f aca="false">IF(L54="Invalid criterion","Invalid criterion",INDEX(Mandate!$D$34:$D$39,MATCH(D54,Mandate!$C$34:$C$39,0))&amp;"; "&amp;L54&amp;"; "&amp;INDEX(Mandate!$F$34:$F$39,MATCH(D54,Mandate!$C$34:$C$39,0)))</f>
        <v>Stays within strategic guardrails; Yes; Review of exclusions, dependencies and specific walk-away conditions.</v>
      </c>
      <c r="R54" s="2"/>
      <c r="S54" s="2"/>
      <c r="T54" s="2"/>
      <c r="U54" s="2"/>
      <c r="V54" s="2"/>
      <c r="W54" s="2"/>
      <c r="X54" s="2"/>
      <c r="Y54" s="2"/>
      <c r="Z54" s="2"/>
      <c r="AA54" s="2"/>
      <c r="AB54" s="2"/>
      <c r="AC54" s="2"/>
      <c r="AD54" s="2"/>
      <c r="AE54" s="2"/>
      <c r="AF54" s="2"/>
      <c r="AG54" s="2"/>
      <c r="AH54" s="2"/>
    </row>
    <row r="55" customFormat="false" ht="79.5" hidden="false" customHeight="true" outlineLevel="0" collapsed="false">
      <c r="A55" s="1"/>
      <c r="B55" s="1"/>
      <c r="C55" s="14" t="s">
        <v>206</v>
      </c>
      <c r="D55" s="14" t="s">
        <v>93</v>
      </c>
      <c r="E55" s="14" t="s">
        <v>183</v>
      </c>
      <c r="F55" s="14" t="s">
        <v>237</v>
      </c>
      <c r="G55" s="14"/>
      <c r="H55" s="17"/>
      <c r="I55" s="14"/>
      <c r="J55" s="14"/>
      <c r="K55" s="25" t="str">
        <f aca="false">IF(OR(C55="",COUNTIFS(Targets!$C$7:$C$18,C55)&lt;&gt;1),"Invalid target ID",IF(INDEX(Targets!$D$7:$D$18,MATCH(C55,Targets!$C$7:$C$18,0))="","Unused","Active"))</f>
        <v>Unused</v>
      </c>
      <c r="L55" s="25" t="str">
        <f aca="false">IF(OR(D55="",COUNTIFS(Mandate!$C$34:$C$39,D55)&lt;&gt;1),"Invalid criterion",IF(INDEX(Mandate!$G$34:$G$39,MATCH(D55,Mandate!$C$34:$C$39,0))&lt;&gt;"Defined","Invalid criterion",INDEX(Mandate!$E$34:$E$39,MATCH(D55,Mandate!$C$34:$C$39,0))))</f>
        <v>Yes</v>
      </c>
      <c r="M55" s="25" t="str">
        <f aca="false">IF(K55="Unused","Unused",IF(Mandate!$D$28&lt;&gt;"Defined","Missing mandate",IF(F55&lt;&gt;"Verified",IF(OR(F55="Assumption",F55="Unverified",F55="Conflicting"),F55,"Missing evidence label"),IF(OR(G55="",I55="",NOT(ISNUMBER(H55)),H55&lt;=0),"Missing evidence",IF(H55&gt;Mandate!$D$17,"Future evidence date",IF(Mandate!$D$17-H55&gt;Mandate!$D$18,"Stale evidence","Verified"))))))</f>
        <v>Unused</v>
      </c>
      <c r="N55" s="25" t="str">
        <f aca="false">IF(K55="Unused","Unused",IF(OR(K55&lt;&gt;"Active",L55="Invalid criterion",COUNTIFS($C$7:$C$78,C55,$D$7:$D$78,D55)&lt;&gt;1,AND(E55&lt;&gt;"Meets",E55&lt;&gt;"Fails",E55&lt;&gt;"Unknown")),"Invalid record",IF(L55="No","Optional finding",IF(E55="Fails","Fail",IF(OR(NOT(ISNUMBER(O55)),O55&lt;&gt;Mandate!$D$27,P55&lt;&gt;Q55),"Open: reassess basis",IF(AND(E55="Meets",M55="Verified"),"Met","Open"))))))</f>
        <v>Unused</v>
      </c>
      <c r="O55" s="32" t="n">
        <v>1</v>
      </c>
      <c r="P55" s="14" t="s">
        <v>225</v>
      </c>
      <c r="Q55" s="25" t="str">
        <f aca="false">IF(L55="Invalid criterion","Invalid criterion",INDEX(Mandate!$D$34:$D$39,MATCH(D55,Mandate!$C$34:$C$39,0))&amp;"; "&amp;L55&amp;"; "&amp;INDEX(Mandate!$F$34:$F$39,MATCH(D55,Mandate!$C$34:$C$39,0)))</f>
        <v>Closes the capability gap; Yes; Demonstrated workflow and team capability mapped to the mandate.</v>
      </c>
      <c r="R55" s="2"/>
      <c r="S55" s="2"/>
      <c r="T55" s="2"/>
      <c r="U55" s="2"/>
      <c r="V55" s="2"/>
      <c r="W55" s="2"/>
      <c r="X55" s="2"/>
      <c r="Y55" s="2"/>
      <c r="Z55" s="2"/>
      <c r="AA55" s="2"/>
      <c r="AB55" s="2"/>
      <c r="AC55" s="2"/>
      <c r="AD55" s="2"/>
      <c r="AE55" s="2"/>
      <c r="AF55" s="2"/>
      <c r="AG55" s="2"/>
      <c r="AH55" s="2"/>
    </row>
    <row r="56" customFormat="false" ht="79.5" hidden="false" customHeight="true" outlineLevel="0" collapsed="false">
      <c r="A56" s="1"/>
      <c r="B56" s="1"/>
      <c r="C56" s="14" t="s">
        <v>206</v>
      </c>
      <c r="D56" s="14" t="s">
        <v>97</v>
      </c>
      <c r="E56" s="14" t="s">
        <v>183</v>
      </c>
      <c r="F56" s="14" t="s">
        <v>237</v>
      </c>
      <c r="G56" s="14"/>
      <c r="H56" s="17"/>
      <c r="I56" s="14"/>
      <c r="J56" s="14"/>
      <c r="K56" s="25" t="str">
        <f aca="false">IF(OR(C56="",COUNTIFS(Targets!$C$7:$C$18,C56)&lt;&gt;1),"Invalid target ID",IF(INDEX(Targets!$D$7:$D$18,MATCH(C56,Targets!$C$7:$C$18,0))="","Unused","Active"))</f>
        <v>Unused</v>
      </c>
      <c r="L56" s="25" t="str">
        <f aca="false">IF(OR(D56="",COUNTIFS(Mandate!$C$34:$C$39,D56)&lt;&gt;1),"Invalid criterion",IF(INDEX(Mandate!$G$34:$G$39,MATCH(D56,Mandate!$C$34:$C$39,0))&lt;&gt;"Defined","Invalid criterion",INDEX(Mandate!$E$34:$E$39,MATCH(D56,Mandate!$C$34:$C$39,0))))</f>
        <v>Yes</v>
      </c>
      <c r="M56" s="25" t="str">
        <f aca="false">IF(K56="Unused","Unused",IF(Mandate!$D$28&lt;&gt;"Defined","Missing mandate",IF(F56&lt;&gt;"Verified",IF(OR(F56="Assumption",F56="Unverified",F56="Conflicting"),F56,"Missing evidence label"),IF(OR(G56="",I56="",NOT(ISNUMBER(H56)),H56&lt;=0),"Missing evidence",IF(H56&gt;Mandate!$D$17,"Future evidence date",IF(Mandate!$D$17-H56&gt;Mandate!$D$18,"Stale evidence","Verified"))))))</f>
        <v>Unused</v>
      </c>
      <c r="N56" s="25" t="str">
        <f aca="false">IF(K56="Unused","Unused",IF(OR(K56&lt;&gt;"Active",L56="Invalid criterion",COUNTIFS($C$7:$C$78,C56,$D$7:$D$78,D56)&lt;&gt;1,AND(E56&lt;&gt;"Meets",E56&lt;&gt;"Fails",E56&lt;&gt;"Unknown")),"Invalid record",IF(L56="No","Optional finding",IF(E56="Fails","Fail",IF(OR(NOT(ISNUMBER(O56)),O56&lt;&gt;Mandate!$D$27,P56&lt;&gt;Q56),"Open: reassess basis",IF(AND(E56="Meets",M56="Verified"),"Met","Open"))))))</f>
        <v>Unused</v>
      </c>
      <c r="O56" s="32" t="n">
        <v>1</v>
      </c>
      <c r="P56" s="14" t="s">
        <v>227</v>
      </c>
      <c r="Q56" s="25" t="str">
        <f aca="false">IF(L56="Invalid criterion","Invalid criterion",INDEX(Mandate!$D$34:$D$39,MATCH(D56,Mandate!$C$34:$C$39,0))&amp;"; "&amp;L56&amp;"; "&amp;INDEX(Mandate!$F$34:$F$39,MATCH(D56,Mandate!$C$34:$C$39,0)))</f>
        <v>Fits market and business perimeter; Yes; Revenue mix, customer segments, geography and business model.</v>
      </c>
      <c r="R56" s="2"/>
      <c r="S56" s="2"/>
      <c r="T56" s="2"/>
      <c r="U56" s="2"/>
      <c r="V56" s="2"/>
      <c r="W56" s="2"/>
      <c r="X56" s="2"/>
      <c r="Y56" s="2"/>
      <c r="Z56" s="2"/>
      <c r="AA56" s="2"/>
      <c r="AB56" s="2"/>
      <c r="AC56" s="2"/>
      <c r="AD56" s="2"/>
      <c r="AE56" s="2"/>
      <c r="AF56" s="2"/>
      <c r="AG56" s="2"/>
      <c r="AH56" s="2"/>
    </row>
    <row r="57" customFormat="false" ht="79.5" hidden="false" customHeight="true" outlineLevel="0" collapsed="false">
      <c r="A57" s="1"/>
      <c r="B57" s="1"/>
      <c r="C57" s="14" t="s">
        <v>206</v>
      </c>
      <c r="D57" s="14" t="s">
        <v>100</v>
      </c>
      <c r="E57" s="14" t="s">
        <v>183</v>
      </c>
      <c r="F57" s="14" t="s">
        <v>237</v>
      </c>
      <c r="G57" s="14"/>
      <c r="H57" s="17"/>
      <c r="I57" s="14"/>
      <c r="J57" s="14"/>
      <c r="K57" s="25" t="str">
        <f aca="false">IF(OR(C57="",COUNTIFS(Targets!$C$7:$C$18,C57)&lt;&gt;1),"Invalid target ID",IF(INDEX(Targets!$D$7:$D$18,MATCH(C57,Targets!$C$7:$C$18,0))="","Unused","Active"))</f>
        <v>Unused</v>
      </c>
      <c r="L57" s="25" t="str">
        <f aca="false">IF(OR(D57="",COUNTIFS(Mandate!$C$34:$C$39,D57)&lt;&gt;1),"Invalid criterion",IF(INDEX(Mandate!$G$34:$G$39,MATCH(D57,Mandate!$C$34:$C$39,0))&lt;&gt;"Defined","Invalid criterion",INDEX(Mandate!$E$34:$E$39,MATCH(D57,Mandate!$C$34:$C$39,0))))</f>
        <v>Yes</v>
      </c>
      <c r="M57" s="25" t="str">
        <f aca="false">IF(K57="Unused","Unused",IF(Mandate!$D$28&lt;&gt;"Defined","Missing mandate",IF(F57&lt;&gt;"Verified",IF(OR(F57="Assumption",F57="Unverified",F57="Conflicting"),F57,"Missing evidence label"),IF(OR(G57="",I57="",NOT(ISNUMBER(H57)),H57&lt;=0),"Missing evidence",IF(H57&gt;Mandate!$D$17,"Future evidence date",IF(Mandate!$D$17-H57&gt;Mandate!$D$18,"Stale evidence","Verified"))))))</f>
        <v>Unused</v>
      </c>
      <c r="N57" s="25" t="str">
        <f aca="false">IF(K57="Unused","Unused",IF(OR(K57&lt;&gt;"Active",L57="Invalid criterion",COUNTIFS($C$7:$C$78,C57,$D$7:$D$78,D57)&lt;&gt;1,AND(E57&lt;&gt;"Meets",E57&lt;&gt;"Fails",E57&lt;&gt;"Unknown")),"Invalid record",IF(L57="No","Optional finding",IF(E57="Fails","Fail",IF(OR(NOT(ISNUMBER(O57)),O57&lt;&gt;Mandate!$D$27,P57&lt;&gt;Q57),"Open: reassess basis",IF(AND(E57="Meets",M57="Verified"),"Met","Open"))))))</f>
        <v>Unused</v>
      </c>
      <c r="O57" s="32" t="n">
        <v>1</v>
      </c>
      <c r="P57" s="14" t="s">
        <v>229</v>
      </c>
      <c r="Q57" s="25" t="str">
        <f aca="false">IF(L57="Invalid criterion","Invalid criterion",INDEX(Mandate!$D$34:$D$39,MATCH(D57,Mandate!$C$34:$C$39,0))&amp;"; "&amp;L57&amp;"; "&amp;INDEX(Mandate!$F$34:$F$39,MATCH(D57,Mandate!$C$34:$C$39,0)))</f>
        <v>Revenue and earnings support the thesis; Yes; Recurring revenue, retention, concentration and normalized economics.</v>
      </c>
      <c r="R57" s="2"/>
      <c r="S57" s="2"/>
      <c r="T57" s="2"/>
      <c r="U57" s="2"/>
      <c r="V57" s="2"/>
      <c r="W57" s="2"/>
      <c r="X57" s="2"/>
      <c r="Y57" s="2"/>
      <c r="Z57" s="2"/>
      <c r="AA57" s="2"/>
      <c r="AB57" s="2"/>
      <c r="AC57" s="2"/>
      <c r="AD57" s="2"/>
      <c r="AE57" s="2"/>
      <c r="AF57" s="2"/>
      <c r="AG57" s="2"/>
      <c r="AH57" s="2"/>
    </row>
    <row r="58" customFormat="false" ht="79.5" hidden="false" customHeight="true" outlineLevel="0" collapsed="false">
      <c r="A58" s="1"/>
      <c r="B58" s="1"/>
      <c r="C58" s="14" t="s">
        <v>206</v>
      </c>
      <c r="D58" s="14" t="s">
        <v>103</v>
      </c>
      <c r="E58" s="14" t="s">
        <v>183</v>
      </c>
      <c r="F58" s="14" t="s">
        <v>237</v>
      </c>
      <c r="G58" s="14"/>
      <c r="H58" s="17"/>
      <c r="I58" s="14"/>
      <c r="J58" s="14"/>
      <c r="K58" s="25" t="str">
        <f aca="false">IF(OR(C58="",COUNTIFS(Targets!$C$7:$C$18,C58)&lt;&gt;1),"Invalid target ID",IF(INDEX(Targets!$D$7:$D$18,MATCH(C58,Targets!$C$7:$C$18,0))="","Unused","Active"))</f>
        <v>Unused</v>
      </c>
      <c r="L58" s="25" t="str">
        <f aca="false">IF(OR(D58="",COUNTIFS(Mandate!$C$34:$C$39,D58)&lt;&gt;1),"Invalid criterion",IF(INDEX(Mandate!$G$34:$G$39,MATCH(D58,Mandate!$C$34:$C$39,0))&lt;&gt;"Defined","Invalid criterion",INDEX(Mandate!$E$34:$E$39,MATCH(D58,Mandate!$C$34:$C$39,0))))</f>
        <v>Yes</v>
      </c>
      <c r="M58" s="25" t="str">
        <f aca="false">IF(K58="Unused","Unused",IF(Mandate!$D$28&lt;&gt;"Defined","Missing mandate",IF(F58&lt;&gt;"Verified",IF(OR(F58="Assumption",F58="Unverified",F58="Conflicting"),F58,"Missing evidence label"),IF(OR(G58="",I58="",NOT(ISNUMBER(H58)),H58&lt;=0),"Missing evidence",IF(H58&gt;Mandate!$D$17,"Future evidence date",IF(Mandate!$D$17-H58&gt;Mandate!$D$18,"Stale evidence","Verified"))))))</f>
        <v>Unused</v>
      </c>
      <c r="N58" s="25" t="str">
        <f aca="false">IF(K58="Unused","Unused",IF(OR(K58&lt;&gt;"Active",L58="Invalid criterion",COUNTIFS($C$7:$C$78,C58,$D$7:$D$78,D58)&lt;&gt;1,AND(E58&lt;&gt;"Meets",E58&lt;&gt;"Fails",E58&lt;&gt;"Unknown")),"Invalid record",IF(L58="No","Optional finding",IF(E58="Fails","Fail",IF(OR(NOT(ISNUMBER(O58)),O58&lt;&gt;Mandate!$D$27,P58&lt;&gt;Q58),"Open: reassess basis",IF(AND(E58="Meets",M58="Verified"),"Met","Open"))))))</f>
        <v>Unused</v>
      </c>
      <c r="O58" s="32" t="n">
        <v>1</v>
      </c>
      <c r="P58" s="14" t="s">
        <v>231</v>
      </c>
      <c r="Q58" s="25" t="str">
        <f aca="false">IF(L58="Invalid criterion","Invalid criterion",INDEX(Mandate!$D$34:$D$39,MATCH(D58,Mandate!$C$34:$C$39,0))&amp;"; "&amp;L58&amp;"; "&amp;INDEX(Mandate!$F$34:$F$39,MATCH(D58,Mandate!$C$34:$C$39,0)))</f>
        <v>Capability and revenue transfer; Yes; Contract, license, relationship and key-person continuity after ownership changes.</v>
      </c>
      <c r="R58" s="2"/>
      <c r="S58" s="2"/>
      <c r="T58" s="2"/>
      <c r="U58" s="2"/>
      <c r="V58" s="2"/>
      <c r="W58" s="2"/>
      <c r="X58" s="2"/>
      <c r="Y58" s="2"/>
      <c r="Z58" s="2"/>
      <c r="AA58" s="2"/>
      <c r="AB58" s="2"/>
      <c r="AC58" s="2"/>
      <c r="AD58" s="2"/>
      <c r="AE58" s="2"/>
      <c r="AF58" s="2"/>
      <c r="AG58" s="2"/>
      <c r="AH58" s="2"/>
    </row>
    <row r="59" customFormat="false" ht="79.5" hidden="false" customHeight="true" outlineLevel="0" collapsed="false">
      <c r="A59" s="1"/>
      <c r="B59" s="1"/>
      <c r="C59" s="14" t="s">
        <v>206</v>
      </c>
      <c r="D59" s="14" t="s">
        <v>106</v>
      </c>
      <c r="E59" s="14" t="s">
        <v>183</v>
      </c>
      <c r="F59" s="14" t="s">
        <v>237</v>
      </c>
      <c r="G59" s="14"/>
      <c r="H59" s="17"/>
      <c r="I59" s="14"/>
      <c r="J59" s="14"/>
      <c r="K59" s="25" t="str">
        <f aca="false">IF(OR(C59="",COUNTIFS(Targets!$C$7:$C$18,C59)&lt;&gt;1),"Invalid target ID",IF(INDEX(Targets!$D$7:$D$18,MATCH(C59,Targets!$C$7:$C$18,0))="","Unused","Active"))</f>
        <v>Unused</v>
      </c>
      <c r="L59" s="25" t="str">
        <f aca="false">IF(OR(D59="",COUNTIFS(Mandate!$C$34:$C$39,D59)&lt;&gt;1),"Invalid criterion",IF(INDEX(Mandate!$G$34:$G$39,MATCH(D59,Mandate!$C$34:$C$39,0))&lt;&gt;"Defined","Invalid criterion",INDEX(Mandate!$E$34:$E$39,MATCH(D59,Mandate!$C$34:$C$39,0))))</f>
        <v>Yes</v>
      </c>
      <c r="M59" s="25" t="str">
        <f aca="false">IF(K59="Unused","Unused",IF(Mandate!$D$28&lt;&gt;"Defined","Missing mandate",IF(F59&lt;&gt;"Verified",IF(OR(F59="Assumption",F59="Unverified",F59="Conflicting"),F59,"Missing evidence label"),IF(OR(G59="",I59="",NOT(ISNUMBER(H59)),H59&lt;=0),"Missing evidence",IF(H59&gt;Mandate!$D$17,"Future evidence date",IF(Mandate!$D$17-H59&gt;Mandate!$D$18,"Stale evidence","Verified"))))))</f>
        <v>Unused</v>
      </c>
      <c r="N59" s="25" t="str">
        <f aca="false">IF(K59="Unused","Unused",IF(OR(K59&lt;&gt;"Active",L59="Invalid criterion",COUNTIFS($C$7:$C$78,C59,$D$7:$D$78,D59)&lt;&gt;1,AND(E59&lt;&gt;"Meets",E59&lt;&gt;"Fails",E59&lt;&gt;"Unknown")),"Invalid record",IF(L59="No","Optional finding",IF(E59="Fails","Fail",IF(OR(NOT(ISNUMBER(O59)),O59&lt;&gt;Mandate!$D$27,P59&lt;&gt;Q59),"Open: reassess basis",IF(AND(E59="Meets",M59="Verified"),"Met","Open"))))))</f>
        <v>Unused</v>
      </c>
      <c r="O59" s="32" t="n">
        <v>1</v>
      </c>
      <c r="P59" s="14" t="s">
        <v>233</v>
      </c>
      <c r="Q59" s="25" t="str">
        <f aca="false">IF(L59="Invalid criterion","Invalid criterion",INDEX(Mandate!$D$34:$D$39,MATCH(D59,Mandate!$C$34:$C$39,0))&amp;"; "&amp;L59&amp;"; "&amp;INDEX(Mandate!$F$34:$F$39,MATCH(D59,Mandate!$C$34:$C$39,0)))</f>
        <v>Integration is feasible; Yes; Named operating owner, resources and revenue-preservation plan.</v>
      </c>
      <c r="R59" s="2"/>
      <c r="S59" s="2"/>
      <c r="T59" s="2"/>
      <c r="U59" s="2"/>
      <c r="V59" s="2"/>
      <c r="W59" s="2"/>
      <c r="X59" s="2"/>
      <c r="Y59" s="2"/>
      <c r="Z59" s="2"/>
      <c r="AA59" s="2"/>
      <c r="AB59" s="2"/>
      <c r="AC59" s="2"/>
      <c r="AD59" s="2"/>
      <c r="AE59" s="2"/>
      <c r="AF59" s="2"/>
      <c r="AG59" s="2"/>
      <c r="AH59" s="2"/>
    </row>
    <row r="60" customFormat="false" ht="79.5" hidden="false" customHeight="true" outlineLevel="0" collapsed="false">
      <c r="A60" s="1"/>
      <c r="B60" s="1"/>
      <c r="C60" s="14" t="s">
        <v>206</v>
      </c>
      <c r="D60" s="14" t="s">
        <v>109</v>
      </c>
      <c r="E60" s="14" t="s">
        <v>183</v>
      </c>
      <c r="F60" s="14" t="s">
        <v>237</v>
      </c>
      <c r="G60" s="14"/>
      <c r="H60" s="17"/>
      <c r="I60" s="14"/>
      <c r="J60" s="14"/>
      <c r="K60" s="25" t="str">
        <f aca="false">IF(OR(C60="",COUNTIFS(Targets!$C$7:$C$18,C60)&lt;&gt;1),"Invalid target ID",IF(INDEX(Targets!$D$7:$D$18,MATCH(C60,Targets!$C$7:$C$18,0))="","Unused","Active"))</f>
        <v>Unused</v>
      </c>
      <c r="L60" s="25" t="str">
        <f aca="false">IF(OR(D60="",COUNTIFS(Mandate!$C$34:$C$39,D60)&lt;&gt;1),"Invalid criterion",IF(INDEX(Mandate!$G$34:$G$39,MATCH(D60,Mandate!$C$34:$C$39,0))&lt;&gt;"Defined","Invalid criterion",INDEX(Mandate!$E$34:$E$39,MATCH(D60,Mandate!$C$34:$C$39,0))))</f>
        <v>Yes</v>
      </c>
      <c r="M60" s="25" t="str">
        <f aca="false">IF(K60="Unused","Unused",IF(Mandate!$D$28&lt;&gt;"Defined","Missing mandate",IF(F60&lt;&gt;"Verified",IF(OR(F60="Assumption",F60="Unverified",F60="Conflicting"),F60,"Missing evidence label"),IF(OR(G60="",I60="",NOT(ISNUMBER(H60)),H60&lt;=0),"Missing evidence",IF(H60&gt;Mandate!$D$17,"Future evidence date",IF(Mandate!$D$17-H60&gt;Mandate!$D$18,"Stale evidence","Verified"))))))</f>
        <v>Unused</v>
      </c>
      <c r="N60" s="25" t="str">
        <f aca="false">IF(K60="Unused","Unused",IF(OR(K60&lt;&gt;"Active",L60="Invalid criterion",COUNTIFS($C$7:$C$78,C60,$D$7:$D$78,D60)&lt;&gt;1,AND(E60&lt;&gt;"Meets",E60&lt;&gt;"Fails",E60&lt;&gt;"Unknown")),"Invalid record",IF(L60="No","Optional finding",IF(E60="Fails","Fail",IF(OR(NOT(ISNUMBER(O60)),O60&lt;&gt;Mandate!$D$27,P60&lt;&gt;Q60),"Open: reassess basis",IF(AND(E60="Meets",M60="Verified"),"Met","Open"))))))</f>
        <v>Unused</v>
      </c>
      <c r="O60" s="32" t="n">
        <v>1</v>
      </c>
      <c r="P60" s="14" t="s">
        <v>235</v>
      </c>
      <c r="Q60" s="25" t="str">
        <f aca="false">IF(L60="Invalid criterion","Invalid criterion",INDEX(Mandate!$D$34:$D$39,MATCH(D60,Mandate!$C$34:$C$39,0))&amp;"; "&amp;L60&amp;"; "&amp;INDEX(Mandate!$F$34:$F$39,MATCH(D60,Mandate!$C$34:$C$39,0)))</f>
        <v>Stays within strategic guardrails; Yes; Review of exclusions, dependencies and specific walk-away conditions.</v>
      </c>
      <c r="R60" s="2"/>
      <c r="S60" s="2"/>
      <c r="T60" s="2"/>
      <c r="U60" s="2"/>
      <c r="V60" s="2"/>
      <c r="W60" s="2"/>
      <c r="X60" s="2"/>
      <c r="Y60" s="2"/>
      <c r="Z60" s="2"/>
      <c r="AA60" s="2"/>
      <c r="AB60" s="2"/>
      <c r="AC60" s="2"/>
      <c r="AD60" s="2"/>
      <c r="AE60" s="2"/>
      <c r="AF60" s="2"/>
      <c r="AG60" s="2"/>
      <c r="AH60" s="2"/>
    </row>
    <row r="61" customFormat="false" ht="79.5" hidden="false" customHeight="true" outlineLevel="0" collapsed="false">
      <c r="A61" s="1"/>
      <c r="B61" s="1"/>
      <c r="C61" s="14" t="s">
        <v>207</v>
      </c>
      <c r="D61" s="14" t="s">
        <v>93</v>
      </c>
      <c r="E61" s="14" t="s">
        <v>183</v>
      </c>
      <c r="F61" s="14" t="s">
        <v>237</v>
      </c>
      <c r="G61" s="14"/>
      <c r="H61" s="17"/>
      <c r="I61" s="14"/>
      <c r="J61" s="14"/>
      <c r="K61" s="25" t="str">
        <f aca="false">IF(OR(C61="",COUNTIFS(Targets!$C$7:$C$18,C61)&lt;&gt;1),"Invalid target ID",IF(INDEX(Targets!$D$7:$D$18,MATCH(C61,Targets!$C$7:$C$18,0))="","Unused","Active"))</f>
        <v>Unused</v>
      </c>
      <c r="L61" s="25" t="str">
        <f aca="false">IF(OR(D61="",COUNTIFS(Mandate!$C$34:$C$39,D61)&lt;&gt;1),"Invalid criterion",IF(INDEX(Mandate!$G$34:$G$39,MATCH(D61,Mandate!$C$34:$C$39,0))&lt;&gt;"Defined","Invalid criterion",INDEX(Mandate!$E$34:$E$39,MATCH(D61,Mandate!$C$34:$C$39,0))))</f>
        <v>Yes</v>
      </c>
      <c r="M61" s="25" t="str">
        <f aca="false">IF(K61="Unused","Unused",IF(Mandate!$D$28&lt;&gt;"Defined","Missing mandate",IF(F61&lt;&gt;"Verified",IF(OR(F61="Assumption",F61="Unverified",F61="Conflicting"),F61,"Missing evidence label"),IF(OR(G61="",I61="",NOT(ISNUMBER(H61)),H61&lt;=0),"Missing evidence",IF(H61&gt;Mandate!$D$17,"Future evidence date",IF(Mandate!$D$17-H61&gt;Mandate!$D$18,"Stale evidence","Verified"))))))</f>
        <v>Unused</v>
      </c>
      <c r="N61" s="25" t="str">
        <f aca="false">IF(K61="Unused","Unused",IF(OR(K61&lt;&gt;"Active",L61="Invalid criterion",COUNTIFS($C$7:$C$78,C61,$D$7:$D$78,D61)&lt;&gt;1,AND(E61&lt;&gt;"Meets",E61&lt;&gt;"Fails",E61&lt;&gt;"Unknown")),"Invalid record",IF(L61="No","Optional finding",IF(E61="Fails","Fail",IF(OR(NOT(ISNUMBER(O61)),O61&lt;&gt;Mandate!$D$27,P61&lt;&gt;Q61),"Open: reassess basis",IF(AND(E61="Meets",M61="Verified"),"Met","Open"))))))</f>
        <v>Unused</v>
      </c>
      <c r="O61" s="32" t="n">
        <v>1</v>
      </c>
      <c r="P61" s="14" t="s">
        <v>225</v>
      </c>
      <c r="Q61" s="25" t="str">
        <f aca="false">IF(L61="Invalid criterion","Invalid criterion",INDEX(Mandate!$D$34:$D$39,MATCH(D61,Mandate!$C$34:$C$39,0))&amp;"; "&amp;L61&amp;"; "&amp;INDEX(Mandate!$F$34:$F$39,MATCH(D61,Mandate!$C$34:$C$39,0)))</f>
        <v>Closes the capability gap; Yes; Demonstrated workflow and team capability mapped to the mandate.</v>
      </c>
      <c r="R61" s="2"/>
      <c r="S61" s="2"/>
      <c r="T61" s="2"/>
      <c r="U61" s="2"/>
      <c r="V61" s="2"/>
      <c r="W61" s="2"/>
      <c r="X61" s="2"/>
      <c r="Y61" s="2"/>
      <c r="Z61" s="2"/>
      <c r="AA61" s="2"/>
      <c r="AB61" s="2"/>
      <c r="AC61" s="2"/>
      <c r="AD61" s="2"/>
      <c r="AE61" s="2"/>
      <c r="AF61" s="2"/>
      <c r="AG61" s="2"/>
      <c r="AH61" s="2"/>
    </row>
    <row r="62" customFormat="false" ht="79.5" hidden="false" customHeight="true" outlineLevel="0" collapsed="false">
      <c r="A62" s="1"/>
      <c r="B62" s="1"/>
      <c r="C62" s="14" t="s">
        <v>207</v>
      </c>
      <c r="D62" s="14" t="s">
        <v>97</v>
      </c>
      <c r="E62" s="14" t="s">
        <v>183</v>
      </c>
      <c r="F62" s="14" t="s">
        <v>237</v>
      </c>
      <c r="G62" s="14"/>
      <c r="H62" s="17"/>
      <c r="I62" s="14"/>
      <c r="J62" s="14"/>
      <c r="K62" s="25" t="str">
        <f aca="false">IF(OR(C62="",COUNTIFS(Targets!$C$7:$C$18,C62)&lt;&gt;1),"Invalid target ID",IF(INDEX(Targets!$D$7:$D$18,MATCH(C62,Targets!$C$7:$C$18,0))="","Unused","Active"))</f>
        <v>Unused</v>
      </c>
      <c r="L62" s="25" t="str">
        <f aca="false">IF(OR(D62="",COUNTIFS(Mandate!$C$34:$C$39,D62)&lt;&gt;1),"Invalid criterion",IF(INDEX(Mandate!$G$34:$G$39,MATCH(D62,Mandate!$C$34:$C$39,0))&lt;&gt;"Defined","Invalid criterion",INDEX(Mandate!$E$34:$E$39,MATCH(D62,Mandate!$C$34:$C$39,0))))</f>
        <v>Yes</v>
      </c>
      <c r="M62" s="25" t="str">
        <f aca="false">IF(K62="Unused","Unused",IF(Mandate!$D$28&lt;&gt;"Defined","Missing mandate",IF(F62&lt;&gt;"Verified",IF(OR(F62="Assumption",F62="Unverified",F62="Conflicting"),F62,"Missing evidence label"),IF(OR(G62="",I62="",NOT(ISNUMBER(H62)),H62&lt;=0),"Missing evidence",IF(H62&gt;Mandate!$D$17,"Future evidence date",IF(Mandate!$D$17-H62&gt;Mandate!$D$18,"Stale evidence","Verified"))))))</f>
        <v>Unused</v>
      </c>
      <c r="N62" s="25" t="str">
        <f aca="false">IF(K62="Unused","Unused",IF(OR(K62&lt;&gt;"Active",L62="Invalid criterion",COUNTIFS($C$7:$C$78,C62,$D$7:$D$78,D62)&lt;&gt;1,AND(E62&lt;&gt;"Meets",E62&lt;&gt;"Fails",E62&lt;&gt;"Unknown")),"Invalid record",IF(L62="No","Optional finding",IF(E62="Fails","Fail",IF(OR(NOT(ISNUMBER(O62)),O62&lt;&gt;Mandate!$D$27,P62&lt;&gt;Q62),"Open: reassess basis",IF(AND(E62="Meets",M62="Verified"),"Met","Open"))))))</f>
        <v>Unused</v>
      </c>
      <c r="O62" s="32" t="n">
        <v>1</v>
      </c>
      <c r="P62" s="14" t="s">
        <v>227</v>
      </c>
      <c r="Q62" s="25" t="str">
        <f aca="false">IF(L62="Invalid criterion","Invalid criterion",INDEX(Mandate!$D$34:$D$39,MATCH(D62,Mandate!$C$34:$C$39,0))&amp;"; "&amp;L62&amp;"; "&amp;INDEX(Mandate!$F$34:$F$39,MATCH(D62,Mandate!$C$34:$C$39,0)))</f>
        <v>Fits market and business perimeter; Yes; Revenue mix, customer segments, geography and business model.</v>
      </c>
      <c r="R62" s="2"/>
      <c r="S62" s="2"/>
      <c r="T62" s="2"/>
      <c r="U62" s="2"/>
      <c r="V62" s="2"/>
      <c r="W62" s="2"/>
      <c r="X62" s="2"/>
      <c r="Y62" s="2"/>
      <c r="Z62" s="2"/>
      <c r="AA62" s="2"/>
      <c r="AB62" s="2"/>
      <c r="AC62" s="2"/>
      <c r="AD62" s="2"/>
      <c r="AE62" s="2"/>
      <c r="AF62" s="2"/>
      <c r="AG62" s="2"/>
      <c r="AH62" s="2"/>
    </row>
    <row r="63" customFormat="false" ht="79.5" hidden="false" customHeight="true" outlineLevel="0" collapsed="false">
      <c r="A63" s="1"/>
      <c r="B63" s="1"/>
      <c r="C63" s="14" t="s">
        <v>207</v>
      </c>
      <c r="D63" s="14" t="s">
        <v>100</v>
      </c>
      <c r="E63" s="14" t="s">
        <v>183</v>
      </c>
      <c r="F63" s="14" t="s">
        <v>237</v>
      </c>
      <c r="G63" s="14"/>
      <c r="H63" s="17"/>
      <c r="I63" s="14"/>
      <c r="J63" s="14"/>
      <c r="K63" s="25" t="str">
        <f aca="false">IF(OR(C63="",COUNTIFS(Targets!$C$7:$C$18,C63)&lt;&gt;1),"Invalid target ID",IF(INDEX(Targets!$D$7:$D$18,MATCH(C63,Targets!$C$7:$C$18,0))="","Unused","Active"))</f>
        <v>Unused</v>
      </c>
      <c r="L63" s="25" t="str">
        <f aca="false">IF(OR(D63="",COUNTIFS(Mandate!$C$34:$C$39,D63)&lt;&gt;1),"Invalid criterion",IF(INDEX(Mandate!$G$34:$G$39,MATCH(D63,Mandate!$C$34:$C$39,0))&lt;&gt;"Defined","Invalid criterion",INDEX(Mandate!$E$34:$E$39,MATCH(D63,Mandate!$C$34:$C$39,0))))</f>
        <v>Yes</v>
      </c>
      <c r="M63" s="25" t="str">
        <f aca="false">IF(K63="Unused","Unused",IF(Mandate!$D$28&lt;&gt;"Defined","Missing mandate",IF(F63&lt;&gt;"Verified",IF(OR(F63="Assumption",F63="Unverified",F63="Conflicting"),F63,"Missing evidence label"),IF(OR(G63="",I63="",NOT(ISNUMBER(H63)),H63&lt;=0),"Missing evidence",IF(H63&gt;Mandate!$D$17,"Future evidence date",IF(Mandate!$D$17-H63&gt;Mandate!$D$18,"Stale evidence","Verified"))))))</f>
        <v>Unused</v>
      </c>
      <c r="N63" s="25" t="str">
        <f aca="false">IF(K63="Unused","Unused",IF(OR(K63&lt;&gt;"Active",L63="Invalid criterion",COUNTIFS($C$7:$C$78,C63,$D$7:$D$78,D63)&lt;&gt;1,AND(E63&lt;&gt;"Meets",E63&lt;&gt;"Fails",E63&lt;&gt;"Unknown")),"Invalid record",IF(L63="No","Optional finding",IF(E63="Fails","Fail",IF(OR(NOT(ISNUMBER(O63)),O63&lt;&gt;Mandate!$D$27,P63&lt;&gt;Q63),"Open: reassess basis",IF(AND(E63="Meets",M63="Verified"),"Met","Open"))))))</f>
        <v>Unused</v>
      </c>
      <c r="O63" s="32" t="n">
        <v>1</v>
      </c>
      <c r="P63" s="14" t="s">
        <v>229</v>
      </c>
      <c r="Q63" s="25" t="str">
        <f aca="false">IF(L63="Invalid criterion","Invalid criterion",INDEX(Mandate!$D$34:$D$39,MATCH(D63,Mandate!$C$34:$C$39,0))&amp;"; "&amp;L63&amp;"; "&amp;INDEX(Mandate!$F$34:$F$39,MATCH(D63,Mandate!$C$34:$C$39,0)))</f>
        <v>Revenue and earnings support the thesis; Yes; Recurring revenue, retention, concentration and normalized economics.</v>
      </c>
      <c r="R63" s="2"/>
      <c r="S63" s="2"/>
      <c r="T63" s="2"/>
      <c r="U63" s="2"/>
      <c r="V63" s="2"/>
      <c r="W63" s="2"/>
      <c r="X63" s="2"/>
      <c r="Y63" s="2"/>
      <c r="Z63" s="2"/>
      <c r="AA63" s="2"/>
      <c r="AB63" s="2"/>
      <c r="AC63" s="2"/>
      <c r="AD63" s="2"/>
      <c r="AE63" s="2"/>
      <c r="AF63" s="2"/>
      <c r="AG63" s="2"/>
      <c r="AH63" s="2"/>
    </row>
    <row r="64" customFormat="false" ht="79.5" hidden="false" customHeight="true" outlineLevel="0" collapsed="false">
      <c r="A64" s="1"/>
      <c r="B64" s="1"/>
      <c r="C64" s="14" t="s">
        <v>207</v>
      </c>
      <c r="D64" s="14" t="s">
        <v>103</v>
      </c>
      <c r="E64" s="14" t="s">
        <v>183</v>
      </c>
      <c r="F64" s="14" t="s">
        <v>237</v>
      </c>
      <c r="G64" s="14"/>
      <c r="H64" s="17"/>
      <c r="I64" s="14"/>
      <c r="J64" s="14"/>
      <c r="K64" s="25" t="str">
        <f aca="false">IF(OR(C64="",COUNTIFS(Targets!$C$7:$C$18,C64)&lt;&gt;1),"Invalid target ID",IF(INDEX(Targets!$D$7:$D$18,MATCH(C64,Targets!$C$7:$C$18,0))="","Unused","Active"))</f>
        <v>Unused</v>
      </c>
      <c r="L64" s="25" t="str">
        <f aca="false">IF(OR(D64="",COUNTIFS(Mandate!$C$34:$C$39,D64)&lt;&gt;1),"Invalid criterion",IF(INDEX(Mandate!$G$34:$G$39,MATCH(D64,Mandate!$C$34:$C$39,0))&lt;&gt;"Defined","Invalid criterion",INDEX(Mandate!$E$34:$E$39,MATCH(D64,Mandate!$C$34:$C$39,0))))</f>
        <v>Yes</v>
      </c>
      <c r="M64" s="25" t="str">
        <f aca="false">IF(K64="Unused","Unused",IF(Mandate!$D$28&lt;&gt;"Defined","Missing mandate",IF(F64&lt;&gt;"Verified",IF(OR(F64="Assumption",F64="Unverified",F64="Conflicting"),F64,"Missing evidence label"),IF(OR(G64="",I64="",NOT(ISNUMBER(H64)),H64&lt;=0),"Missing evidence",IF(H64&gt;Mandate!$D$17,"Future evidence date",IF(Mandate!$D$17-H64&gt;Mandate!$D$18,"Stale evidence","Verified"))))))</f>
        <v>Unused</v>
      </c>
      <c r="N64" s="25" t="str">
        <f aca="false">IF(K64="Unused","Unused",IF(OR(K64&lt;&gt;"Active",L64="Invalid criterion",COUNTIFS($C$7:$C$78,C64,$D$7:$D$78,D64)&lt;&gt;1,AND(E64&lt;&gt;"Meets",E64&lt;&gt;"Fails",E64&lt;&gt;"Unknown")),"Invalid record",IF(L64="No","Optional finding",IF(E64="Fails","Fail",IF(OR(NOT(ISNUMBER(O64)),O64&lt;&gt;Mandate!$D$27,P64&lt;&gt;Q64),"Open: reassess basis",IF(AND(E64="Meets",M64="Verified"),"Met","Open"))))))</f>
        <v>Unused</v>
      </c>
      <c r="O64" s="32" t="n">
        <v>1</v>
      </c>
      <c r="P64" s="14" t="s">
        <v>231</v>
      </c>
      <c r="Q64" s="25" t="str">
        <f aca="false">IF(L64="Invalid criterion","Invalid criterion",INDEX(Mandate!$D$34:$D$39,MATCH(D64,Mandate!$C$34:$C$39,0))&amp;"; "&amp;L64&amp;"; "&amp;INDEX(Mandate!$F$34:$F$39,MATCH(D64,Mandate!$C$34:$C$39,0)))</f>
        <v>Capability and revenue transfer; Yes; Contract, license, relationship and key-person continuity after ownership changes.</v>
      </c>
      <c r="R64" s="2"/>
      <c r="S64" s="2"/>
      <c r="T64" s="2"/>
      <c r="U64" s="2"/>
      <c r="V64" s="2"/>
      <c r="W64" s="2"/>
      <c r="X64" s="2"/>
      <c r="Y64" s="2"/>
      <c r="Z64" s="2"/>
      <c r="AA64" s="2"/>
      <c r="AB64" s="2"/>
      <c r="AC64" s="2"/>
      <c r="AD64" s="2"/>
      <c r="AE64" s="2"/>
      <c r="AF64" s="2"/>
      <c r="AG64" s="2"/>
      <c r="AH64" s="2"/>
    </row>
    <row r="65" customFormat="false" ht="79.5" hidden="false" customHeight="true" outlineLevel="0" collapsed="false">
      <c r="A65" s="1"/>
      <c r="B65" s="1"/>
      <c r="C65" s="14" t="s">
        <v>207</v>
      </c>
      <c r="D65" s="14" t="s">
        <v>106</v>
      </c>
      <c r="E65" s="14" t="s">
        <v>183</v>
      </c>
      <c r="F65" s="14" t="s">
        <v>237</v>
      </c>
      <c r="G65" s="14"/>
      <c r="H65" s="17"/>
      <c r="I65" s="14"/>
      <c r="J65" s="14"/>
      <c r="K65" s="25" t="str">
        <f aca="false">IF(OR(C65="",COUNTIFS(Targets!$C$7:$C$18,C65)&lt;&gt;1),"Invalid target ID",IF(INDEX(Targets!$D$7:$D$18,MATCH(C65,Targets!$C$7:$C$18,0))="","Unused","Active"))</f>
        <v>Unused</v>
      </c>
      <c r="L65" s="25" t="str">
        <f aca="false">IF(OR(D65="",COUNTIFS(Mandate!$C$34:$C$39,D65)&lt;&gt;1),"Invalid criterion",IF(INDEX(Mandate!$G$34:$G$39,MATCH(D65,Mandate!$C$34:$C$39,0))&lt;&gt;"Defined","Invalid criterion",INDEX(Mandate!$E$34:$E$39,MATCH(D65,Mandate!$C$34:$C$39,0))))</f>
        <v>Yes</v>
      </c>
      <c r="M65" s="25" t="str">
        <f aca="false">IF(K65="Unused","Unused",IF(Mandate!$D$28&lt;&gt;"Defined","Missing mandate",IF(F65&lt;&gt;"Verified",IF(OR(F65="Assumption",F65="Unverified",F65="Conflicting"),F65,"Missing evidence label"),IF(OR(G65="",I65="",NOT(ISNUMBER(H65)),H65&lt;=0),"Missing evidence",IF(H65&gt;Mandate!$D$17,"Future evidence date",IF(Mandate!$D$17-H65&gt;Mandate!$D$18,"Stale evidence","Verified"))))))</f>
        <v>Unused</v>
      </c>
      <c r="N65" s="25" t="str">
        <f aca="false">IF(K65="Unused","Unused",IF(OR(K65&lt;&gt;"Active",L65="Invalid criterion",COUNTIFS($C$7:$C$78,C65,$D$7:$D$78,D65)&lt;&gt;1,AND(E65&lt;&gt;"Meets",E65&lt;&gt;"Fails",E65&lt;&gt;"Unknown")),"Invalid record",IF(L65="No","Optional finding",IF(E65="Fails","Fail",IF(OR(NOT(ISNUMBER(O65)),O65&lt;&gt;Mandate!$D$27,P65&lt;&gt;Q65),"Open: reassess basis",IF(AND(E65="Meets",M65="Verified"),"Met","Open"))))))</f>
        <v>Unused</v>
      </c>
      <c r="O65" s="32" t="n">
        <v>1</v>
      </c>
      <c r="P65" s="14" t="s">
        <v>233</v>
      </c>
      <c r="Q65" s="25" t="str">
        <f aca="false">IF(L65="Invalid criterion","Invalid criterion",INDEX(Mandate!$D$34:$D$39,MATCH(D65,Mandate!$C$34:$C$39,0))&amp;"; "&amp;L65&amp;"; "&amp;INDEX(Mandate!$F$34:$F$39,MATCH(D65,Mandate!$C$34:$C$39,0)))</f>
        <v>Integration is feasible; Yes; Named operating owner, resources and revenue-preservation plan.</v>
      </c>
      <c r="R65" s="2"/>
      <c r="S65" s="2"/>
      <c r="T65" s="2"/>
      <c r="U65" s="2"/>
      <c r="V65" s="2"/>
      <c r="W65" s="2"/>
      <c r="X65" s="2"/>
      <c r="Y65" s="2"/>
      <c r="Z65" s="2"/>
      <c r="AA65" s="2"/>
      <c r="AB65" s="2"/>
      <c r="AC65" s="2"/>
      <c r="AD65" s="2"/>
      <c r="AE65" s="2"/>
      <c r="AF65" s="2"/>
      <c r="AG65" s="2"/>
      <c r="AH65" s="2"/>
    </row>
    <row r="66" customFormat="false" ht="79.5" hidden="false" customHeight="true" outlineLevel="0" collapsed="false">
      <c r="A66" s="1"/>
      <c r="B66" s="1"/>
      <c r="C66" s="14" t="s">
        <v>207</v>
      </c>
      <c r="D66" s="14" t="s">
        <v>109</v>
      </c>
      <c r="E66" s="14" t="s">
        <v>183</v>
      </c>
      <c r="F66" s="14" t="s">
        <v>237</v>
      </c>
      <c r="G66" s="14"/>
      <c r="H66" s="17"/>
      <c r="I66" s="14"/>
      <c r="J66" s="14"/>
      <c r="K66" s="25" t="str">
        <f aca="false">IF(OR(C66="",COUNTIFS(Targets!$C$7:$C$18,C66)&lt;&gt;1),"Invalid target ID",IF(INDEX(Targets!$D$7:$D$18,MATCH(C66,Targets!$C$7:$C$18,0))="","Unused","Active"))</f>
        <v>Unused</v>
      </c>
      <c r="L66" s="25" t="str">
        <f aca="false">IF(OR(D66="",COUNTIFS(Mandate!$C$34:$C$39,D66)&lt;&gt;1),"Invalid criterion",IF(INDEX(Mandate!$G$34:$G$39,MATCH(D66,Mandate!$C$34:$C$39,0))&lt;&gt;"Defined","Invalid criterion",INDEX(Mandate!$E$34:$E$39,MATCH(D66,Mandate!$C$34:$C$39,0))))</f>
        <v>Yes</v>
      </c>
      <c r="M66" s="25" t="str">
        <f aca="false">IF(K66="Unused","Unused",IF(Mandate!$D$28&lt;&gt;"Defined","Missing mandate",IF(F66&lt;&gt;"Verified",IF(OR(F66="Assumption",F66="Unverified",F66="Conflicting"),F66,"Missing evidence label"),IF(OR(G66="",I66="",NOT(ISNUMBER(H66)),H66&lt;=0),"Missing evidence",IF(H66&gt;Mandate!$D$17,"Future evidence date",IF(Mandate!$D$17-H66&gt;Mandate!$D$18,"Stale evidence","Verified"))))))</f>
        <v>Unused</v>
      </c>
      <c r="N66" s="25" t="str">
        <f aca="false">IF(K66="Unused","Unused",IF(OR(K66&lt;&gt;"Active",L66="Invalid criterion",COUNTIFS($C$7:$C$78,C66,$D$7:$D$78,D66)&lt;&gt;1,AND(E66&lt;&gt;"Meets",E66&lt;&gt;"Fails",E66&lt;&gt;"Unknown")),"Invalid record",IF(L66="No","Optional finding",IF(E66="Fails","Fail",IF(OR(NOT(ISNUMBER(O66)),O66&lt;&gt;Mandate!$D$27,P66&lt;&gt;Q66),"Open: reassess basis",IF(AND(E66="Meets",M66="Verified"),"Met","Open"))))))</f>
        <v>Unused</v>
      </c>
      <c r="O66" s="32" t="n">
        <v>1</v>
      </c>
      <c r="P66" s="14" t="s">
        <v>235</v>
      </c>
      <c r="Q66" s="25" t="str">
        <f aca="false">IF(L66="Invalid criterion","Invalid criterion",INDEX(Mandate!$D$34:$D$39,MATCH(D66,Mandate!$C$34:$C$39,0))&amp;"; "&amp;L66&amp;"; "&amp;INDEX(Mandate!$F$34:$F$39,MATCH(D66,Mandate!$C$34:$C$39,0)))</f>
        <v>Stays within strategic guardrails; Yes; Review of exclusions, dependencies and specific walk-away conditions.</v>
      </c>
      <c r="R66" s="2"/>
      <c r="S66" s="2"/>
      <c r="T66" s="2"/>
      <c r="U66" s="2"/>
      <c r="V66" s="2"/>
      <c r="W66" s="2"/>
      <c r="X66" s="2"/>
      <c r="Y66" s="2"/>
      <c r="Z66" s="2"/>
      <c r="AA66" s="2"/>
      <c r="AB66" s="2"/>
      <c r="AC66" s="2"/>
      <c r="AD66" s="2"/>
      <c r="AE66" s="2"/>
      <c r="AF66" s="2"/>
      <c r="AG66" s="2"/>
      <c r="AH66" s="2"/>
    </row>
    <row r="67" customFormat="false" ht="79.5" hidden="false" customHeight="true" outlineLevel="0" collapsed="false">
      <c r="A67" s="1"/>
      <c r="B67" s="1"/>
      <c r="C67" s="14" t="s">
        <v>208</v>
      </c>
      <c r="D67" s="14" t="s">
        <v>93</v>
      </c>
      <c r="E67" s="14" t="s">
        <v>183</v>
      </c>
      <c r="F67" s="14" t="s">
        <v>237</v>
      </c>
      <c r="G67" s="14"/>
      <c r="H67" s="17"/>
      <c r="I67" s="14"/>
      <c r="J67" s="14"/>
      <c r="K67" s="25" t="str">
        <f aca="false">IF(OR(C67="",COUNTIFS(Targets!$C$7:$C$18,C67)&lt;&gt;1),"Invalid target ID",IF(INDEX(Targets!$D$7:$D$18,MATCH(C67,Targets!$C$7:$C$18,0))="","Unused","Active"))</f>
        <v>Unused</v>
      </c>
      <c r="L67" s="25" t="str">
        <f aca="false">IF(OR(D67="",COUNTIFS(Mandate!$C$34:$C$39,D67)&lt;&gt;1),"Invalid criterion",IF(INDEX(Mandate!$G$34:$G$39,MATCH(D67,Mandate!$C$34:$C$39,0))&lt;&gt;"Defined","Invalid criterion",INDEX(Mandate!$E$34:$E$39,MATCH(D67,Mandate!$C$34:$C$39,0))))</f>
        <v>Yes</v>
      </c>
      <c r="M67" s="25" t="str">
        <f aca="false">IF(K67="Unused","Unused",IF(Mandate!$D$28&lt;&gt;"Defined","Missing mandate",IF(F67&lt;&gt;"Verified",IF(OR(F67="Assumption",F67="Unverified",F67="Conflicting"),F67,"Missing evidence label"),IF(OR(G67="",I67="",NOT(ISNUMBER(H67)),H67&lt;=0),"Missing evidence",IF(H67&gt;Mandate!$D$17,"Future evidence date",IF(Mandate!$D$17-H67&gt;Mandate!$D$18,"Stale evidence","Verified"))))))</f>
        <v>Unused</v>
      </c>
      <c r="N67" s="25" t="str">
        <f aca="false">IF(K67="Unused","Unused",IF(OR(K67&lt;&gt;"Active",L67="Invalid criterion",COUNTIFS($C$7:$C$78,C67,$D$7:$D$78,D67)&lt;&gt;1,AND(E67&lt;&gt;"Meets",E67&lt;&gt;"Fails",E67&lt;&gt;"Unknown")),"Invalid record",IF(L67="No","Optional finding",IF(E67="Fails","Fail",IF(OR(NOT(ISNUMBER(O67)),O67&lt;&gt;Mandate!$D$27,P67&lt;&gt;Q67),"Open: reassess basis",IF(AND(E67="Meets",M67="Verified"),"Met","Open"))))))</f>
        <v>Unused</v>
      </c>
      <c r="O67" s="32" t="n">
        <v>1</v>
      </c>
      <c r="P67" s="14" t="s">
        <v>225</v>
      </c>
      <c r="Q67" s="25" t="str">
        <f aca="false">IF(L67="Invalid criterion","Invalid criterion",INDEX(Mandate!$D$34:$D$39,MATCH(D67,Mandate!$C$34:$C$39,0))&amp;"; "&amp;L67&amp;"; "&amp;INDEX(Mandate!$F$34:$F$39,MATCH(D67,Mandate!$C$34:$C$39,0)))</f>
        <v>Closes the capability gap; Yes; Demonstrated workflow and team capability mapped to the mandate.</v>
      </c>
      <c r="R67" s="2"/>
      <c r="S67" s="2"/>
      <c r="T67" s="2"/>
      <c r="U67" s="2"/>
      <c r="V67" s="2"/>
      <c r="W67" s="2"/>
      <c r="X67" s="2"/>
      <c r="Y67" s="2"/>
      <c r="Z67" s="2"/>
      <c r="AA67" s="2"/>
      <c r="AB67" s="2"/>
      <c r="AC67" s="2"/>
      <c r="AD67" s="2"/>
      <c r="AE67" s="2"/>
      <c r="AF67" s="2"/>
      <c r="AG67" s="2"/>
      <c r="AH67" s="2"/>
    </row>
    <row r="68" customFormat="false" ht="79.5" hidden="false" customHeight="true" outlineLevel="0" collapsed="false">
      <c r="A68" s="1"/>
      <c r="B68" s="1"/>
      <c r="C68" s="14" t="s">
        <v>208</v>
      </c>
      <c r="D68" s="14" t="s">
        <v>97</v>
      </c>
      <c r="E68" s="14" t="s">
        <v>183</v>
      </c>
      <c r="F68" s="14" t="s">
        <v>237</v>
      </c>
      <c r="G68" s="14"/>
      <c r="H68" s="17"/>
      <c r="I68" s="14"/>
      <c r="J68" s="14"/>
      <c r="K68" s="25" t="str">
        <f aca="false">IF(OR(C68="",COUNTIFS(Targets!$C$7:$C$18,C68)&lt;&gt;1),"Invalid target ID",IF(INDEX(Targets!$D$7:$D$18,MATCH(C68,Targets!$C$7:$C$18,0))="","Unused","Active"))</f>
        <v>Unused</v>
      </c>
      <c r="L68" s="25" t="str">
        <f aca="false">IF(OR(D68="",COUNTIFS(Mandate!$C$34:$C$39,D68)&lt;&gt;1),"Invalid criterion",IF(INDEX(Mandate!$G$34:$G$39,MATCH(D68,Mandate!$C$34:$C$39,0))&lt;&gt;"Defined","Invalid criterion",INDEX(Mandate!$E$34:$E$39,MATCH(D68,Mandate!$C$34:$C$39,0))))</f>
        <v>Yes</v>
      </c>
      <c r="M68" s="25" t="str">
        <f aca="false">IF(K68="Unused","Unused",IF(Mandate!$D$28&lt;&gt;"Defined","Missing mandate",IF(F68&lt;&gt;"Verified",IF(OR(F68="Assumption",F68="Unverified",F68="Conflicting"),F68,"Missing evidence label"),IF(OR(G68="",I68="",NOT(ISNUMBER(H68)),H68&lt;=0),"Missing evidence",IF(H68&gt;Mandate!$D$17,"Future evidence date",IF(Mandate!$D$17-H68&gt;Mandate!$D$18,"Stale evidence","Verified"))))))</f>
        <v>Unused</v>
      </c>
      <c r="N68" s="25" t="str">
        <f aca="false">IF(K68="Unused","Unused",IF(OR(K68&lt;&gt;"Active",L68="Invalid criterion",COUNTIFS($C$7:$C$78,C68,$D$7:$D$78,D68)&lt;&gt;1,AND(E68&lt;&gt;"Meets",E68&lt;&gt;"Fails",E68&lt;&gt;"Unknown")),"Invalid record",IF(L68="No","Optional finding",IF(E68="Fails","Fail",IF(OR(NOT(ISNUMBER(O68)),O68&lt;&gt;Mandate!$D$27,P68&lt;&gt;Q68),"Open: reassess basis",IF(AND(E68="Meets",M68="Verified"),"Met","Open"))))))</f>
        <v>Unused</v>
      </c>
      <c r="O68" s="32" t="n">
        <v>1</v>
      </c>
      <c r="P68" s="14" t="s">
        <v>227</v>
      </c>
      <c r="Q68" s="25" t="str">
        <f aca="false">IF(L68="Invalid criterion","Invalid criterion",INDEX(Mandate!$D$34:$D$39,MATCH(D68,Mandate!$C$34:$C$39,0))&amp;"; "&amp;L68&amp;"; "&amp;INDEX(Mandate!$F$34:$F$39,MATCH(D68,Mandate!$C$34:$C$39,0)))</f>
        <v>Fits market and business perimeter; Yes; Revenue mix, customer segments, geography and business model.</v>
      </c>
      <c r="R68" s="2"/>
      <c r="S68" s="2"/>
      <c r="T68" s="2"/>
      <c r="U68" s="2"/>
      <c r="V68" s="2"/>
      <c r="W68" s="2"/>
      <c r="X68" s="2"/>
      <c r="Y68" s="2"/>
      <c r="Z68" s="2"/>
      <c r="AA68" s="2"/>
      <c r="AB68" s="2"/>
      <c r="AC68" s="2"/>
      <c r="AD68" s="2"/>
      <c r="AE68" s="2"/>
      <c r="AF68" s="2"/>
      <c r="AG68" s="2"/>
      <c r="AH68" s="2"/>
    </row>
    <row r="69" customFormat="false" ht="79.5" hidden="false" customHeight="true" outlineLevel="0" collapsed="false">
      <c r="A69" s="1"/>
      <c r="B69" s="1"/>
      <c r="C69" s="14" t="s">
        <v>208</v>
      </c>
      <c r="D69" s="14" t="s">
        <v>100</v>
      </c>
      <c r="E69" s="14" t="s">
        <v>183</v>
      </c>
      <c r="F69" s="14" t="s">
        <v>237</v>
      </c>
      <c r="G69" s="14"/>
      <c r="H69" s="17"/>
      <c r="I69" s="14"/>
      <c r="J69" s="14"/>
      <c r="K69" s="25" t="str">
        <f aca="false">IF(OR(C69="",COUNTIFS(Targets!$C$7:$C$18,C69)&lt;&gt;1),"Invalid target ID",IF(INDEX(Targets!$D$7:$D$18,MATCH(C69,Targets!$C$7:$C$18,0))="","Unused","Active"))</f>
        <v>Unused</v>
      </c>
      <c r="L69" s="25" t="str">
        <f aca="false">IF(OR(D69="",COUNTIFS(Mandate!$C$34:$C$39,D69)&lt;&gt;1),"Invalid criterion",IF(INDEX(Mandate!$G$34:$G$39,MATCH(D69,Mandate!$C$34:$C$39,0))&lt;&gt;"Defined","Invalid criterion",INDEX(Mandate!$E$34:$E$39,MATCH(D69,Mandate!$C$34:$C$39,0))))</f>
        <v>Yes</v>
      </c>
      <c r="M69" s="25" t="str">
        <f aca="false">IF(K69="Unused","Unused",IF(Mandate!$D$28&lt;&gt;"Defined","Missing mandate",IF(F69&lt;&gt;"Verified",IF(OR(F69="Assumption",F69="Unverified",F69="Conflicting"),F69,"Missing evidence label"),IF(OR(G69="",I69="",NOT(ISNUMBER(H69)),H69&lt;=0),"Missing evidence",IF(H69&gt;Mandate!$D$17,"Future evidence date",IF(Mandate!$D$17-H69&gt;Mandate!$D$18,"Stale evidence","Verified"))))))</f>
        <v>Unused</v>
      </c>
      <c r="N69" s="25" t="str">
        <f aca="false">IF(K69="Unused","Unused",IF(OR(K69&lt;&gt;"Active",L69="Invalid criterion",COUNTIFS($C$7:$C$78,C69,$D$7:$D$78,D69)&lt;&gt;1,AND(E69&lt;&gt;"Meets",E69&lt;&gt;"Fails",E69&lt;&gt;"Unknown")),"Invalid record",IF(L69="No","Optional finding",IF(E69="Fails","Fail",IF(OR(NOT(ISNUMBER(O69)),O69&lt;&gt;Mandate!$D$27,P69&lt;&gt;Q69),"Open: reassess basis",IF(AND(E69="Meets",M69="Verified"),"Met","Open"))))))</f>
        <v>Unused</v>
      </c>
      <c r="O69" s="32" t="n">
        <v>1</v>
      </c>
      <c r="P69" s="14" t="s">
        <v>229</v>
      </c>
      <c r="Q69" s="25" t="str">
        <f aca="false">IF(L69="Invalid criterion","Invalid criterion",INDEX(Mandate!$D$34:$D$39,MATCH(D69,Mandate!$C$34:$C$39,0))&amp;"; "&amp;L69&amp;"; "&amp;INDEX(Mandate!$F$34:$F$39,MATCH(D69,Mandate!$C$34:$C$39,0)))</f>
        <v>Revenue and earnings support the thesis; Yes; Recurring revenue, retention, concentration and normalized economics.</v>
      </c>
      <c r="R69" s="2"/>
      <c r="S69" s="2"/>
      <c r="T69" s="2"/>
      <c r="U69" s="2"/>
      <c r="V69" s="2"/>
      <c r="W69" s="2"/>
      <c r="X69" s="2"/>
      <c r="Y69" s="2"/>
      <c r="Z69" s="2"/>
      <c r="AA69" s="2"/>
      <c r="AB69" s="2"/>
      <c r="AC69" s="2"/>
      <c r="AD69" s="2"/>
      <c r="AE69" s="2"/>
      <c r="AF69" s="2"/>
      <c r="AG69" s="2"/>
      <c r="AH69" s="2"/>
    </row>
    <row r="70" customFormat="false" ht="79.5" hidden="false" customHeight="true" outlineLevel="0" collapsed="false">
      <c r="A70" s="1"/>
      <c r="B70" s="1"/>
      <c r="C70" s="14" t="s">
        <v>208</v>
      </c>
      <c r="D70" s="14" t="s">
        <v>103</v>
      </c>
      <c r="E70" s="14" t="s">
        <v>183</v>
      </c>
      <c r="F70" s="14" t="s">
        <v>237</v>
      </c>
      <c r="G70" s="14"/>
      <c r="H70" s="17"/>
      <c r="I70" s="14"/>
      <c r="J70" s="14"/>
      <c r="K70" s="25" t="str">
        <f aca="false">IF(OR(C70="",COUNTIFS(Targets!$C$7:$C$18,C70)&lt;&gt;1),"Invalid target ID",IF(INDEX(Targets!$D$7:$D$18,MATCH(C70,Targets!$C$7:$C$18,0))="","Unused","Active"))</f>
        <v>Unused</v>
      </c>
      <c r="L70" s="25" t="str">
        <f aca="false">IF(OR(D70="",COUNTIFS(Mandate!$C$34:$C$39,D70)&lt;&gt;1),"Invalid criterion",IF(INDEX(Mandate!$G$34:$G$39,MATCH(D70,Mandate!$C$34:$C$39,0))&lt;&gt;"Defined","Invalid criterion",INDEX(Mandate!$E$34:$E$39,MATCH(D70,Mandate!$C$34:$C$39,0))))</f>
        <v>Yes</v>
      </c>
      <c r="M70" s="25" t="str">
        <f aca="false">IF(K70="Unused","Unused",IF(Mandate!$D$28&lt;&gt;"Defined","Missing mandate",IF(F70&lt;&gt;"Verified",IF(OR(F70="Assumption",F70="Unverified",F70="Conflicting"),F70,"Missing evidence label"),IF(OR(G70="",I70="",NOT(ISNUMBER(H70)),H70&lt;=0),"Missing evidence",IF(H70&gt;Mandate!$D$17,"Future evidence date",IF(Mandate!$D$17-H70&gt;Mandate!$D$18,"Stale evidence","Verified"))))))</f>
        <v>Unused</v>
      </c>
      <c r="N70" s="25" t="str">
        <f aca="false">IF(K70="Unused","Unused",IF(OR(K70&lt;&gt;"Active",L70="Invalid criterion",COUNTIFS($C$7:$C$78,C70,$D$7:$D$78,D70)&lt;&gt;1,AND(E70&lt;&gt;"Meets",E70&lt;&gt;"Fails",E70&lt;&gt;"Unknown")),"Invalid record",IF(L70="No","Optional finding",IF(E70="Fails","Fail",IF(OR(NOT(ISNUMBER(O70)),O70&lt;&gt;Mandate!$D$27,P70&lt;&gt;Q70),"Open: reassess basis",IF(AND(E70="Meets",M70="Verified"),"Met","Open"))))))</f>
        <v>Unused</v>
      </c>
      <c r="O70" s="32" t="n">
        <v>1</v>
      </c>
      <c r="P70" s="14" t="s">
        <v>231</v>
      </c>
      <c r="Q70" s="25" t="str">
        <f aca="false">IF(L70="Invalid criterion","Invalid criterion",INDEX(Mandate!$D$34:$D$39,MATCH(D70,Mandate!$C$34:$C$39,0))&amp;"; "&amp;L70&amp;"; "&amp;INDEX(Mandate!$F$34:$F$39,MATCH(D70,Mandate!$C$34:$C$39,0)))</f>
        <v>Capability and revenue transfer; Yes; Contract, license, relationship and key-person continuity after ownership changes.</v>
      </c>
      <c r="R70" s="2"/>
      <c r="S70" s="2"/>
      <c r="T70" s="2"/>
      <c r="U70" s="2"/>
      <c r="V70" s="2"/>
      <c r="W70" s="2"/>
      <c r="X70" s="2"/>
      <c r="Y70" s="2"/>
      <c r="Z70" s="2"/>
      <c r="AA70" s="2"/>
      <c r="AB70" s="2"/>
      <c r="AC70" s="2"/>
      <c r="AD70" s="2"/>
      <c r="AE70" s="2"/>
      <c r="AF70" s="2"/>
      <c r="AG70" s="2"/>
      <c r="AH70" s="2"/>
    </row>
    <row r="71" customFormat="false" ht="79.5" hidden="false" customHeight="true" outlineLevel="0" collapsed="false">
      <c r="A71" s="1"/>
      <c r="B71" s="1"/>
      <c r="C71" s="14" t="s">
        <v>208</v>
      </c>
      <c r="D71" s="14" t="s">
        <v>106</v>
      </c>
      <c r="E71" s="14" t="s">
        <v>183</v>
      </c>
      <c r="F71" s="14" t="s">
        <v>237</v>
      </c>
      <c r="G71" s="14"/>
      <c r="H71" s="17"/>
      <c r="I71" s="14"/>
      <c r="J71" s="14"/>
      <c r="K71" s="25" t="str">
        <f aca="false">IF(OR(C71="",COUNTIFS(Targets!$C$7:$C$18,C71)&lt;&gt;1),"Invalid target ID",IF(INDEX(Targets!$D$7:$D$18,MATCH(C71,Targets!$C$7:$C$18,0))="","Unused","Active"))</f>
        <v>Unused</v>
      </c>
      <c r="L71" s="25" t="str">
        <f aca="false">IF(OR(D71="",COUNTIFS(Mandate!$C$34:$C$39,D71)&lt;&gt;1),"Invalid criterion",IF(INDEX(Mandate!$G$34:$G$39,MATCH(D71,Mandate!$C$34:$C$39,0))&lt;&gt;"Defined","Invalid criterion",INDEX(Mandate!$E$34:$E$39,MATCH(D71,Mandate!$C$34:$C$39,0))))</f>
        <v>Yes</v>
      </c>
      <c r="M71" s="25" t="str">
        <f aca="false">IF(K71="Unused","Unused",IF(Mandate!$D$28&lt;&gt;"Defined","Missing mandate",IF(F71&lt;&gt;"Verified",IF(OR(F71="Assumption",F71="Unverified",F71="Conflicting"),F71,"Missing evidence label"),IF(OR(G71="",I71="",NOT(ISNUMBER(H71)),H71&lt;=0),"Missing evidence",IF(H71&gt;Mandate!$D$17,"Future evidence date",IF(Mandate!$D$17-H71&gt;Mandate!$D$18,"Stale evidence","Verified"))))))</f>
        <v>Unused</v>
      </c>
      <c r="N71" s="25" t="str">
        <f aca="false">IF(K71="Unused","Unused",IF(OR(K71&lt;&gt;"Active",L71="Invalid criterion",COUNTIFS($C$7:$C$78,C71,$D$7:$D$78,D71)&lt;&gt;1,AND(E71&lt;&gt;"Meets",E71&lt;&gt;"Fails",E71&lt;&gt;"Unknown")),"Invalid record",IF(L71="No","Optional finding",IF(E71="Fails","Fail",IF(OR(NOT(ISNUMBER(O71)),O71&lt;&gt;Mandate!$D$27,P71&lt;&gt;Q71),"Open: reassess basis",IF(AND(E71="Meets",M71="Verified"),"Met","Open"))))))</f>
        <v>Unused</v>
      </c>
      <c r="O71" s="32" t="n">
        <v>1</v>
      </c>
      <c r="P71" s="14" t="s">
        <v>233</v>
      </c>
      <c r="Q71" s="25" t="str">
        <f aca="false">IF(L71="Invalid criterion","Invalid criterion",INDEX(Mandate!$D$34:$D$39,MATCH(D71,Mandate!$C$34:$C$39,0))&amp;"; "&amp;L71&amp;"; "&amp;INDEX(Mandate!$F$34:$F$39,MATCH(D71,Mandate!$C$34:$C$39,0)))</f>
        <v>Integration is feasible; Yes; Named operating owner, resources and revenue-preservation plan.</v>
      </c>
      <c r="R71" s="2"/>
      <c r="S71" s="2"/>
      <c r="T71" s="2"/>
      <c r="U71" s="2"/>
      <c r="V71" s="2"/>
      <c r="W71" s="2"/>
      <c r="X71" s="2"/>
      <c r="Y71" s="2"/>
      <c r="Z71" s="2"/>
      <c r="AA71" s="2"/>
      <c r="AB71" s="2"/>
      <c r="AC71" s="2"/>
      <c r="AD71" s="2"/>
      <c r="AE71" s="2"/>
      <c r="AF71" s="2"/>
      <c r="AG71" s="2"/>
      <c r="AH71" s="2"/>
    </row>
    <row r="72" customFormat="false" ht="79.5" hidden="false" customHeight="true" outlineLevel="0" collapsed="false">
      <c r="A72" s="1"/>
      <c r="B72" s="1"/>
      <c r="C72" s="14" t="s">
        <v>208</v>
      </c>
      <c r="D72" s="14" t="s">
        <v>109</v>
      </c>
      <c r="E72" s="14" t="s">
        <v>183</v>
      </c>
      <c r="F72" s="14" t="s">
        <v>237</v>
      </c>
      <c r="G72" s="14"/>
      <c r="H72" s="17"/>
      <c r="I72" s="14"/>
      <c r="J72" s="14"/>
      <c r="K72" s="25" t="str">
        <f aca="false">IF(OR(C72="",COUNTIFS(Targets!$C$7:$C$18,C72)&lt;&gt;1),"Invalid target ID",IF(INDEX(Targets!$D$7:$D$18,MATCH(C72,Targets!$C$7:$C$18,0))="","Unused","Active"))</f>
        <v>Unused</v>
      </c>
      <c r="L72" s="25" t="str">
        <f aca="false">IF(OR(D72="",COUNTIFS(Mandate!$C$34:$C$39,D72)&lt;&gt;1),"Invalid criterion",IF(INDEX(Mandate!$G$34:$G$39,MATCH(D72,Mandate!$C$34:$C$39,0))&lt;&gt;"Defined","Invalid criterion",INDEX(Mandate!$E$34:$E$39,MATCH(D72,Mandate!$C$34:$C$39,0))))</f>
        <v>Yes</v>
      </c>
      <c r="M72" s="25" t="str">
        <f aca="false">IF(K72="Unused","Unused",IF(Mandate!$D$28&lt;&gt;"Defined","Missing mandate",IF(F72&lt;&gt;"Verified",IF(OR(F72="Assumption",F72="Unverified",F72="Conflicting"),F72,"Missing evidence label"),IF(OR(G72="",I72="",NOT(ISNUMBER(H72)),H72&lt;=0),"Missing evidence",IF(H72&gt;Mandate!$D$17,"Future evidence date",IF(Mandate!$D$17-H72&gt;Mandate!$D$18,"Stale evidence","Verified"))))))</f>
        <v>Unused</v>
      </c>
      <c r="N72" s="25" t="str">
        <f aca="false">IF(K72="Unused","Unused",IF(OR(K72&lt;&gt;"Active",L72="Invalid criterion",COUNTIFS($C$7:$C$78,C72,$D$7:$D$78,D72)&lt;&gt;1,AND(E72&lt;&gt;"Meets",E72&lt;&gt;"Fails",E72&lt;&gt;"Unknown")),"Invalid record",IF(L72="No","Optional finding",IF(E72="Fails","Fail",IF(OR(NOT(ISNUMBER(O72)),O72&lt;&gt;Mandate!$D$27,P72&lt;&gt;Q72),"Open: reassess basis",IF(AND(E72="Meets",M72="Verified"),"Met","Open"))))))</f>
        <v>Unused</v>
      </c>
      <c r="O72" s="32" t="n">
        <v>1</v>
      </c>
      <c r="P72" s="14" t="s">
        <v>235</v>
      </c>
      <c r="Q72" s="25" t="str">
        <f aca="false">IF(L72="Invalid criterion","Invalid criterion",INDEX(Mandate!$D$34:$D$39,MATCH(D72,Mandate!$C$34:$C$39,0))&amp;"; "&amp;L72&amp;"; "&amp;INDEX(Mandate!$F$34:$F$39,MATCH(D72,Mandate!$C$34:$C$39,0)))</f>
        <v>Stays within strategic guardrails; Yes; Review of exclusions, dependencies and specific walk-away conditions.</v>
      </c>
      <c r="R72" s="2"/>
      <c r="S72" s="2"/>
      <c r="T72" s="2"/>
      <c r="U72" s="2"/>
      <c r="V72" s="2"/>
      <c r="W72" s="2"/>
      <c r="X72" s="2"/>
      <c r="Y72" s="2"/>
      <c r="Z72" s="2"/>
      <c r="AA72" s="2"/>
      <c r="AB72" s="2"/>
      <c r="AC72" s="2"/>
      <c r="AD72" s="2"/>
      <c r="AE72" s="2"/>
      <c r="AF72" s="2"/>
      <c r="AG72" s="2"/>
      <c r="AH72" s="2"/>
    </row>
    <row r="73" customFormat="false" ht="79.5" hidden="false" customHeight="true" outlineLevel="0" collapsed="false">
      <c r="A73" s="1"/>
      <c r="B73" s="1"/>
      <c r="C73" s="14" t="s">
        <v>209</v>
      </c>
      <c r="D73" s="14" t="s">
        <v>93</v>
      </c>
      <c r="E73" s="14" t="s">
        <v>183</v>
      </c>
      <c r="F73" s="14" t="s">
        <v>237</v>
      </c>
      <c r="G73" s="14"/>
      <c r="H73" s="17"/>
      <c r="I73" s="14"/>
      <c r="J73" s="14"/>
      <c r="K73" s="25" t="str">
        <f aca="false">IF(OR(C73="",COUNTIFS(Targets!$C$7:$C$18,C73)&lt;&gt;1),"Invalid target ID",IF(INDEX(Targets!$D$7:$D$18,MATCH(C73,Targets!$C$7:$C$18,0))="","Unused","Active"))</f>
        <v>Unused</v>
      </c>
      <c r="L73" s="25" t="str">
        <f aca="false">IF(OR(D73="",COUNTIFS(Mandate!$C$34:$C$39,D73)&lt;&gt;1),"Invalid criterion",IF(INDEX(Mandate!$G$34:$G$39,MATCH(D73,Mandate!$C$34:$C$39,0))&lt;&gt;"Defined","Invalid criterion",INDEX(Mandate!$E$34:$E$39,MATCH(D73,Mandate!$C$34:$C$39,0))))</f>
        <v>Yes</v>
      </c>
      <c r="M73" s="25" t="str">
        <f aca="false">IF(K73="Unused","Unused",IF(Mandate!$D$28&lt;&gt;"Defined","Missing mandate",IF(F73&lt;&gt;"Verified",IF(OR(F73="Assumption",F73="Unverified",F73="Conflicting"),F73,"Missing evidence label"),IF(OR(G73="",I73="",NOT(ISNUMBER(H73)),H73&lt;=0),"Missing evidence",IF(H73&gt;Mandate!$D$17,"Future evidence date",IF(Mandate!$D$17-H73&gt;Mandate!$D$18,"Stale evidence","Verified"))))))</f>
        <v>Unused</v>
      </c>
      <c r="N73" s="25" t="str">
        <f aca="false">IF(K73="Unused","Unused",IF(OR(K73&lt;&gt;"Active",L73="Invalid criterion",COUNTIFS($C$7:$C$78,C73,$D$7:$D$78,D73)&lt;&gt;1,AND(E73&lt;&gt;"Meets",E73&lt;&gt;"Fails",E73&lt;&gt;"Unknown")),"Invalid record",IF(L73="No","Optional finding",IF(E73="Fails","Fail",IF(OR(NOT(ISNUMBER(O73)),O73&lt;&gt;Mandate!$D$27,P73&lt;&gt;Q73),"Open: reassess basis",IF(AND(E73="Meets",M73="Verified"),"Met","Open"))))))</f>
        <v>Unused</v>
      </c>
      <c r="O73" s="32" t="n">
        <v>1</v>
      </c>
      <c r="P73" s="14" t="s">
        <v>225</v>
      </c>
      <c r="Q73" s="25" t="str">
        <f aca="false">IF(L73="Invalid criterion","Invalid criterion",INDEX(Mandate!$D$34:$D$39,MATCH(D73,Mandate!$C$34:$C$39,0))&amp;"; "&amp;L73&amp;"; "&amp;INDEX(Mandate!$F$34:$F$39,MATCH(D73,Mandate!$C$34:$C$39,0)))</f>
        <v>Closes the capability gap; Yes; Demonstrated workflow and team capability mapped to the mandate.</v>
      </c>
      <c r="R73" s="2"/>
      <c r="S73" s="2"/>
      <c r="T73" s="2"/>
      <c r="U73" s="2"/>
      <c r="V73" s="2"/>
      <c r="W73" s="2"/>
      <c r="X73" s="2"/>
      <c r="Y73" s="2"/>
      <c r="Z73" s="2"/>
      <c r="AA73" s="2"/>
      <c r="AB73" s="2"/>
      <c r="AC73" s="2"/>
      <c r="AD73" s="2"/>
      <c r="AE73" s="2"/>
      <c r="AF73" s="2"/>
      <c r="AG73" s="2"/>
      <c r="AH73" s="2"/>
    </row>
    <row r="74" customFormat="false" ht="79.5" hidden="false" customHeight="true" outlineLevel="0" collapsed="false">
      <c r="A74" s="1"/>
      <c r="B74" s="1"/>
      <c r="C74" s="14" t="s">
        <v>209</v>
      </c>
      <c r="D74" s="14" t="s">
        <v>97</v>
      </c>
      <c r="E74" s="14" t="s">
        <v>183</v>
      </c>
      <c r="F74" s="14" t="s">
        <v>237</v>
      </c>
      <c r="G74" s="14"/>
      <c r="H74" s="17"/>
      <c r="I74" s="14"/>
      <c r="J74" s="14"/>
      <c r="K74" s="25" t="str">
        <f aca="false">IF(OR(C74="",COUNTIFS(Targets!$C$7:$C$18,C74)&lt;&gt;1),"Invalid target ID",IF(INDEX(Targets!$D$7:$D$18,MATCH(C74,Targets!$C$7:$C$18,0))="","Unused","Active"))</f>
        <v>Unused</v>
      </c>
      <c r="L74" s="25" t="str">
        <f aca="false">IF(OR(D74="",COUNTIFS(Mandate!$C$34:$C$39,D74)&lt;&gt;1),"Invalid criterion",IF(INDEX(Mandate!$G$34:$G$39,MATCH(D74,Mandate!$C$34:$C$39,0))&lt;&gt;"Defined","Invalid criterion",INDEX(Mandate!$E$34:$E$39,MATCH(D74,Mandate!$C$34:$C$39,0))))</f>
        <v>Yes</v>
      </c>
      <c r="M74" s="25" t="str">
        <f aca="false">IF(K74="Unused","Unused",IF(Mandate!$D$28&lt;&gt;"Defined","Missing mandate",IF(F74&lt;&gt;"Verified",IF(OR(F74="Assumption",F74="Unverified",F74="Conflicting"),F74,"Missing evidence label"),IF(OR(G74="",I74="",NOT(ISNUMBER(H74)),H74&lt;=0),"Missing evidence",IF(H74&gt;Mandate!$D$17,"Future evidence date",IF(Mandate!$D$17-H74&gt;Mandate!$D$18,"Stale evidence","Verified"))))))</f>
        <v>Unused</v>
      </c>
      <c r="N74" s="25" t="str">
        <f aca="false">IF(K74="Unused","Unused",IF(OR(K74&lt;&gt;"Active",L74="Invalid criterion",COUNTIFS($C$7:$C$78,C74,$D$7:$D$78,D74)&lt;&gt;1,AND(E74&lt;&gt;"Meets",E74&lt;&gt;"Fails",E74&lt;&gt;"Unknown")),"Invalid record",IF(L74="No","Optional finding",IF(E74="Fails","Fail",IF(OR(NOT(ISNUMBER(O74)),O74&lt;&gt;Mandate!$D$27,P74&lt;&gt;Q74),"Open: reassess basis",IF(AND(E74="Meets",M74="Verified"),"Met","Open"))))))</f>
        <v>Unused</v>
      </c>
      <c r="O74" s="32" t="n">
        <v>1</v>
      </c>
      <c r="P74" s="14" t="s">
        <v>227</v>
      </c>
      <c r="Q74" s="25" t="str">
        <f aca="false">IF(L74="Invalid criterion","Invalid criterion",INDEX(Mandate!$D$34:$D$39,MATCH(D74,Mandate!$C$34:$C$39,0))&amp;"; "&amp;L74&amp;"; "&amp;INDEX(Mandate!$F$34:$F$39,MATCH(D74,Mandate!$C$34:$C$39,0)))</f>
        <v>Fits market and business perimeter; Yes; Revenue mix, customer segments, geography and business model.</v>
      </c>
      <c r="R74" s="2"/>
      <c r="S74" s="2"/>
      <c r="T74" s="2"/>
      <c r="U74" s="2"/>
      <c r="V74" s="2"/>
      <c r="W74" s="2"/>
      <c r="X74" s="2"/>
      <c r="Y74" s="2"/>
      <c r="Z74" s="2"/>
      <c r="AA74" s="2"/>
      <c r="AB74" s="2"/>
      <c r="AC74" s="2"/>
      <c r="AD74" s="2"/>
      <c r="AE74" s="2"/>
      <c r="AF74" s="2"/>
      <c r="AG74" s="2"/>
      <c r="AH74" s="2"/>
    </row>
    <row r="75" customFormat="false" ht="79.5" hidden="false" customHeight="true" outlineLevel="0" collapsed="false">
      <c r="A75" s="1"/>
      <c r="B75" s="1"/>
      <c r="C75" s="14" t="s">
        <v>209</v>
      </c>
      <c r="D75" s="14" t="s">
        <v>100</v>
      </c>
      <c r="E75" s="14" t="s">
        <v>183</v>
      </c>
      <c r="F75" s="14" t="s">
        <v>237</v>
      </c>
      <c r="G75" s="14"/>
      <c r="H75" s="17"/>
      <c r="I75" s="14"/>
      <c r="J75" s="14"/>
      <c r="K75" s="25" t="str">
        <f aca="false">IF(OR(C75="",COUNTIFS(Targets!$C$7:$C$18,C75)&lt;&gt;1),"Invalid target ID",IF(INDEX(Targets!$D$7:$D$18,MATCH(C75,Targets!$C$7:$C$18,0))="","Unused","Active"))</f>
        <v>Unused</v>
      </c>
      <c r="L75" s="25" t="str">
        <f aca="false">IF(OR(D75="",COUNTIFS(Mandate!$C$34:$C$39,D75)&lt;&gt;1),"Invalid criterion",IF(INDEX(Mandate!$G$34:$G$39,MATCH(D75,Mandate!$C$34:$C$39,0))&lt;&gt;"Defined","Invalid criterion",INDEX(Mandate!$E$34:$E$39,MATCH(D75,Mandate!$C$34:$C$39,0))))</f>
        <v>Yes</v>
      </c>
      <c r="M75" s="25" t="str">
        <f aca="false">IF(K75="Unused","Unused",IF(Mandate!$D$28&lt;&gt;"Defined","Missing mandate",IF(F75&lt;&gt;"Verified",IF(OR(F75="Assumption",F75="Unverified",F75="Conflicting"),F75,"Missing evidence label"),IF(OR(G75="",I75="",NOT(ISNUMBER(H75)),H75&lt;=0),"Missing evidence",IF(H75&gt;Mandate!$D$17,"Future evidence date",IF(Mandate!$D$17-H75&gt;Mandate!$D$18,"Stale evidence","Verified"))))))</f>
        <v>Unused</v>
      </c>
      <c r="N75" s="25" t="str">
        <f aca="false">IF(K75="Unused","Unused",IF(OR(K75&lt;&gt;"Active",L75="Invalid criterion",COUNTIFS($C$7:$C$78,C75,$D$7:$D$78,D75)&lt;&gt;1,AND(E75&lt;&gt;"Meets",E75&lt;&gt;"Fails",E75&lt;&gt;"Unknown")),"Invalid record",IF(L75="No","Optional finding",IF(E75="Fails","Fail",IF(OR(NOT(ISNUMBER(O75)),O75&lt;&gt;Mandate!$D$27,P75&lt;&gt;Q75),"Open: reassess basis",IF(AND(E75="Meets",M75="Verified"),"Met","Open"))))))</f>
        <v>Unused</v>
      </c>
      <c r="O75" s="32" t="n">
        <v>1</v>
      </c>
      <c r="P75" s="14" t="s">
        <v>229</v>
      </c>
      <c r="Q75" s="25" t="str">
        <f aca="false">IF(L75="Invalid criterion","Invalid criterion",INDEX(Mandate!$D$34:$D$39,MATCH(D75,Mandate!$C$34:$C$39,0))&amp;"; "&amp;L75&amp;"; "&amp;INDEX(Mandate!$F$34:$F$39,MATCH(D75,Mandate!$C$34:$C$39,0)))</f>
        <v>Revenue and earnings support the thesis; Yes; Recurring revenue, retention, concentration and normalized economics.</v>
      </c>
      <c r="R75" s="2"/>
      <c r="S75" s="2"/>
      <c r="T75" s="2"/>
      <c r="U75" s="2"/>
      <c r="V75" s="2"/>
      <c r="W75" s="2"/>
      <c r="X75" s="2"/>
      <c r="Y75" s="2"/>
      <c r="Z75" s="2"/>
      <c r="AA75" s="2"/>
      <c r="AB75" s="2"/>
      <c r="AC75" s="2"/>
      <c r="AD75" s="2"/>
      <c r="AE75" s="2"/>
      <c r="AF75" s="2"/>
      <c r="AG75" s="2"/>
      <c r="AH75" s="2"/>
    </row>
    <row r="76" customFormat="false" ht="79.5" hidden="false" customHeight="true" outlineLevel="0" collapsed="false">
      <c r="A76" s="1"/>
      <c r="B76" s="1"/>
      <c r="C76" s="14" t="s">
        <v>209</v>
      </c>
      <c r="D76" s="14" t="s">
        <v>103</v>
      </c>
      <c r="E76" s="14" t="s">
        <v>183</v>
      </c>
      <c r="F76" s="14" t="s">
        <v>237</v>
      </c>
      <c r="G76" s="14"/>
      <c r="H76" s="17"/>
      <c r="I76" s="14"/>
      <c r="J76" s="14"/>
      <c r="K76" s="25" t="str">
        <f aca="false">IF(OR(C76="",COUNTIFS(Targets!$C$7:$C$18,C76)&lt;&gt;1),"Invalid target ID",IF(INDEX(Targets!$D$7:$D$18,MATCH(C76,Targets!$C$7:$C$18,0))="","Unused","Active"))</f>
        <v>Unused</v>
      </c>
      <c r="L76" s="25" t="str">
        <f aca="false">IF(OR(D76="",COUNTIFS(Mandate!$C$34:$C$39,D76)&lt;&gt;1),"Invalid criterion",IF(INDEX(Mandate!$G$34:$G$39,MATCH(D76,Mandate!$C$34:$C$39,0))&lt;&gt;"Defined","Invalid criterion",INDEX(Mandate!$E$34:$E$39,MATCH(D76,Mandate!$C$34:$C$39,0))))</f>
        <v>Yes</v>
      </c>
      <c r="M76" s="25" t="str">
        <f aca="false">IF(K76="Unused","Unused",IF(Mandate!$D$28&lt;&gt;"Defined","Missing mandate",IF(F76&lt;&gt;"Verified",IF(OR(F76="Assumption",F76="Unverified",F76="Conflicting"),F76,"Missing evidence label"),IF(OR(G76="",I76="",NOT(ISNUMBER(H76)),H76&lt;=0),"Missing evidence",IF(H76&gt;Mandate!$D$17,"Future evidence date",IF(Mandate!$D$17-H76&gt;Mandate!$D$18,"Stale evidence","Verified"))))))</f>
        <v>Unused</v>
      </c>
      <c r="N76" s="25" t="str">
        <f aca="false">IF(K76="Unused","Unused",IF(OR(K76&lt;&gt;"Active",L76="Invalid criterion",COUNTIFS($C$7:$C$78,C76,$D$7:$D$78,D76)&lt;&gt;1,AND(E76&lt;&gt;"Meets",E76&lt;&gt;"Fails",E76&lt;&gt;"Unknown")),"Invalid record",IF(L76="No","Optional finding",IF(E76="Fails","Fail",IF(OR(NOT(ISNUMBER(O76)),O76&lt;&gt;Mandate!$D$27,P76&lt;&gt;Q76),"Open: reassess basis",IF(AND(E76="Meets",M76="Verified"),"Met","Open"))))))</f>
        <v>Unused</v>
      </c>
      <c r="O76" s="32" t="n">
        <v>1</v>
      </c>
      <c r="P76" s="14" t="s">
        <v>231</v>
      </c>
      <c r="Q76" s="25" t="str">
        <f aca="false">IF(L76="Invalid criterion","Invalid criterion",INDEX(Mandate!$D$34:$D$39,MATCH(D76,Mandate!$C$34:$C$39,0))&amp;"; "&amp;L76&amp;"; "&amp;INDEX(Mandate!$F$34:$F$39,MATCH(D76,Mandate!$C$34:$C$39,0)))</f>
        <v>Capability and revenue transfer; Yes; Contract, license, relationship and key-person continuity after ownership changes.</v>
      </c>
      <c r="R76" s="2"/>
      <c r="S76" s="2"/>
      <c r="T76" s="2"/>
      <c r="U76" s="2"/>
      <c r="V76" s="2"/>
      <c r="W76" s="2"/>
      <c r="X76" s="2"/>
      <c r="Y76" s="2"/>
      <c r="Z76" s="2"/>
      <c r="AA76" s="2"/>
      <c r="AB76" s="2"/>
      <c r="AC76" s="2"/>
      <c r="AD76" s="2"/>
      <c r="AE76" s="2"/>
      <c r="AF76" s="2"/>
      <c r="AG76" s="2"/>
      <c r="AH76" s="2"/>
    </row>
    <row r="77" customFormat="false" ht="79.5" hidden="false" customHeight="true" outlineLevel="0" collapsed="false">
      <c r="A77" s="1"/>
      <c r="B77" s="1"/>
      <c r="C77" s="14" t="s">
        <v>209</v>
      </c>
      <c r="D77" s="14" t="s">
        <v>106</v>
      </c>
      <c r="E77" s="14" t="s">
        <v>183</v>
      </c>
      <c r="F77" s="14" t="s">
        <v>237</v>
      </c>
      <c r="G77" s="14"/>
      <c r="H77" s="17"/>
      <c r="I77" s="14"/>
      <c r="J77" s="14"/>
      <c r="K77" s="25" t="str">
        <f aca="false">IF(OR(C77="",COUNTIFS(Targets!$C$7:$C$18,C77)&lt;&gt;1),"Invalid target ID",IF(INDEX(Targets!$D$7:$D$18,MATCH(C77,Targets!$C$7:$C$18,0))="","Unused","Active"))</f>
        <v>Unused</v>
      </c>
      <c r="L77" s="25" t="str">
        <f aca="false">IF(OR(D77="",COUNTIFS(Mandate!$C$34:$C$39,D77)&lt;&gt;1),"Invalid criterion",IF(INDEX(Mandate!$G$34:$G$39,MATCH(D77,Mandate!$C$34:$C$39,0))&lt;&gt;"Defined","Invalid criterion",INDEX(Mandate!$E$34:$E$39,MATCH(D77,Mandate!$C$34:$C$39,0))))</f>
        <v>Yes</v>
      </c>
      <c r="M77" s="25" t="str">
        <f aca="false">IF(K77="Unused","Unused",IF(Mandate!$D$28&lt;&gt;"Defined","Missing mandate",IF(F77&lt;&gt;"Verified",IF(OR(F77="Assumption",F77="Unverified",F77="Conflicting"),F77,"Missing evidence label"),IF(OR(G77="",I77="",NOT(ISNUMBER(H77)),H77&lt;=0),"Missing evidence",IF(H77&gt;Mandate!$D$17,"Future evidence date",IF(Mandate!$D$17-H77&gt;Mandate!$D$18,"Stale evidence","Verified"))))))</f>
        <v>Unused</v>
      </c>
      <c r="N77" s="25" t="str">
        <f aca="false">IF(K77="Unused","Unused",IF(OR(K77&lt;&gt;"Active",L77="Invalid criterion",COUNTIFS($C$7:$C$78,C77,$D$7:$D$78,D77)&lt;&gt;1,AND(E77&lt;&gt;"Meets",E77&lt;&gt;"Fails",E77&lt;&gt;"Unknown")),"Invalid record",IF(L77="No","Optional finding",IF(E77="Fails","Fail",IF(OR(NOT(ISNUMBER(O77)),O77&lt;&gt;Mandate!$D$27,P77&lt;&gt;Q77),"Open: reassess basis",IF(AND(E77="Meets",M77="Verified"),"Met","Open"))))))</f>
        <v>Unused</v>
      </c>
      <c r="O77" s="32" t="n">
        <v>1</v>
      </c>
      <c r="P77" s="14" t="s">
        <v>233</v>
      </c>
      <c r="Q77" s="25" t="str">
        <f aca="false">IF(L77="Invalid criterion","Invalid criterion",INDEX(Mandate!$D$34:$D$39,MATCH(D77,Mandate!$C$34:$C$39,0))&amp;"; "&amp;L77&amp;"; "&amp;INDEX(Mandate!$F$34:$F$39,MATCH(D77,Mandate!$C$34:$C$39,0)))</f>
        <v>Integration is feasible; Yes; Named operating owner, resources and revenue-preservation plan.</v>
      </c>
      <c r="R77" s="2"/>
      <c r="S77" s="2"/>
      <c r="T77" s="2"/>
      <c r="U77" s="2"/>
      <c r="V77" s="2"/>
      <c r="W77" s="2"/>
      <c r="X77" s="2"/>
      <c r="Y77" s="2"/>
      <c r="Z77" s="2"/>
      <c r="AA77" s="2"/>
      <c r="AB77" s="2"/>
      <c r="AC77" s="2"/>
      <c r="AD77" s="2"/>
      <c r="AE77" s="2"/>
      <c r="AF77" s="2"/>
      <c r="AG77" s="2"/>
      <c r="AH77" s="2"/>
    </row>
    <row r="78" customFormat="false" ht="79.5" hidden="false" customHeight="true" outlineLevel="0" collapsed="false">
      <c r="A78" s="1"/>
      <c r="B78" s="1"/>
      <c r="C78" s="14" t="s">
        <v>209</v>
      </c>
      <c r="D78" s="14" t="s">
        <v>109</v>
      </c>
      <c r="E78" s="14" t="s">
        <v>183</v>
      </c>
      <c r="F78" s="14" t="s">
        <v>237</v>
      </c>
      <c r="G78" s="14"/>
      <c r="H78" s="17"/>
      <c r="I78" s="14"/>
      <c r="J78" s="14"/>
      <c r="K78" s="25" t="str">
        <f aca="false">IF(OR(C78="",COUNTIFS(Targets!$C$7:$C$18,C78)&lt;&gt;1),"Invalid target ID",IF(INDEX(Targets!$D$7:$D$18,MATCH(C78,Targets!$C$7:$C$18,0))="","Unused","Active"))</f>
        <v>Unused</v>
      </c>
      <c r="L78" s="25" t="str">
        <f aca="false">IF(OR(D78="",COUNTIFS(Mandate!$C$34:$C$39,D78)&lt;&gt;1),"Invalid criterion",IF(INDEX(Mandate!$G$34:$G$39,MATCH(D78,Mandate!$C$34:$C$39,0))&lt;&gt;"Defined","Invalid criterion",INDEX(Mandate!$E$34:$E$39,MATCH(D78,Mandate!$C$34:$C$39,0))))</f>
        <v>Yes</v>
      </c>
      <c r="M78" s="25" t="str">
        <f aca="false">IF(K78="Unused","Unused",IF(Mandate!$D$28&lt;&gt;"Defined","Missing mandate",IF(F78&lt;&gt;"Verified",IF(OR(F78="Assumption",F78="Unverified",F78="Conflicting"),F78,"Missing evidence label"),IF(OR(G78="",I78="",NOT(ISNUMBER(H78)),H78&lt;=0),"Missing evidence",IF(H78&gt;Mandate!$D$17,"Future evidence date",IF(Mandate!$D$17-H78&gt;Mandate!$D$18,"Stale evidence","Verified"))))))</f>
        <v>Unused</v>
      </c>
      <c r="N78" s="25" t="str">
        <f aca="false">IF(K78="Unused","Unused",IF(OR(K78&lt;&gt;"Active",L78="Invalid criterion",COUNTIFS($C$7:$C$78,C78,$D$7:$D$78,D78)&lt;&gt;1,AND(E78&lt;&gt;"Meets",E78&lt;&gt;"Fails",E78&lt;&gt;"Unknown")),"Invalid record",IF(L78="No","Optional finding",IF(E78="Fails","Fail",IF(OR(NOT(ISNUMBER(O78)),O78&lt;&gt;Mandate!$D$27,P78&lt;&gt;Q78),"Open: reassess basis",IF(AND(E78="Meets",M78="Verified"),"Met","Open"))))))</f>
        <v>Unused</v>
      </c>
      <c r="O78" s="32" t="n">
        <v>1</v>
      </c>
      <c r="P78" s="14" t="s">
        <v>235</v>
      </c>
      <c r="Q78" s="25" t="str">
        <f aca="false">IF(L78="Invalid criterion","Invalid criterion",INDEX(Mandate!$D$34:$D$39,MATCH(D78,Mandate!$C$34:$C$39,0))&amp;"; "&amp;L78&amp;"; "&amp;INDEX(Mandate!$F$34:$F$39,MATCH(D78,Mandate!$C$34:$C$39,0)))</f>
        <v>Stays within strategic guardrails; Yes; Review of exclusions, dependencies and specific walk-away conditions.</v>
      </c>
      <c r="R78" s="2"/>
      <c r="S78" s="2"/>
      <c r="T78" s="2"/>
      <c r="U78" s="2"/>
      <c r="V78" s="2"/>
      <c r="W78" s="2"/>
      <c r="X78" s="2"/>
      <c r="Y78" s="2"/>
      <c r="Z78" s="2"/>
      <c r="AA78" s="2"/>
      <c r="AB78" s="2"/>
      <c r="AC78" s="2"/>
      <c r="AD78" s="2"/>
      <c r="AE78" s="2"/>
      <c r="AF78" s="2"/>
      <c r="AG78" s="2"/>
      <c r="AH78" s="2"/>
    </row>
    <row r="79" customFormat="false" ht="24" hidden="false" customHeight="true" outlineLevel="0" collapsed="false">
      <c r="A79" s="1"/>
      <c r="B79" s="1"/>
      <c r="C79" s="2"/>
      <c r="D79" s="2"/>
      <c r="E79" s="2"/>
      <c r="F79" s="2"/>
      <c r="G79" s="2"/>
      <c r="H79" s="2"/>
      <c r="I79" s="2"/>
      <c r="J79" s="2"/>
      <c r="K79" s="2"/>
      <c r="L79" s="2"/>
      <c r="M79" s="2"/>
      <c r="N79" s="2"/>
      <c r="O79" s="2"/>
      <c r="P79" s="2"/>
      <c r="Q79" s="2"/>
      <c r="R79" s="2"/>
      <c r="S79" s="2"/>
      <c r="T79" s="2"/>
      <c r="U79" s="2"/>
      <c r="V79" s="2"/>
      <c r="W79" s="2"/>
      <c r="X79" s="2"/>
      <c r="Y79" s="2"/>
      <c r="Z79" s="2"/>
      <c r="AA79" s="2"/>
      <c r="AB79" s="2"/>
      <c r="AC79" s="2"/>
      <c r="AD79" s="2"/>
      <c r="AE79" s="2"/>
      <c r="AF79" s="2"/>
      <c r="AG79" s="2"/>
      <c r="AH79" s="2"/>
    </row>
    <row r="80" customFormat="false" ht="24" hidden="false" customHeight="true" outlineLevel="0" collapsed="false">
      <c r="A80" s="1"/>
      <c r="B80" s="1"/>
      <c r="C80" s="2"/>
      <c r="D80" s="2"/>
      <c r="E80" s="2"/>
      <c r="F80" s="2"/>
      <c r="G80" s="2"/>
      <c r="H80" s="2"/>
      <c r="I80" s="2"/>
      <c r="J80" s="2"/>
      <c r="K80" s="2"/>
      <c r="L80" s="2"/>
      <c r="M80" s="2"/>
      <c r="N80" s="2"/>
      <c r="O80" s="2"/>
      <c r="P80" s="2"/>
      <c r="Q80" s="2"/>
      <c r="R80" s="2"/>
      <c r="S80" s="2"/>
      <c r="T80" s="2"/>
      <c r="U80" s="2"/>
      <c r="V80" s="2"/>
      <c r="W80" s="2"/>
      <c r="X80" s="2"/>
      <c r="Y80" s="2"/>
      <c r="Z80" s="2"/>
      <c r="AA80" s="2"/>
      <c r="AB80" s="2"/>
      <c r="AC80" s="2"/>
      <c r="AD80" s="2"/>
      <c r="AE80" s="2"/>
      <c r="AF80" s="2"/>
      <c r="AG80" s="2"/>
      <c r="AH80" s="2"/>
    </row>
    <row r="81" customFormat="false" ht="24" hidden="false" customHeight="true" outlineLevel="0" collapsed="false">
      <c r="A81" s="1"/>
      <c r="B81" s="1"/>
      <c r="C81" s="4" t="s">
        <v>238</v>
      </c>
      <c r="D81" s="2"/>
      <c r="E81" s="2"/>
      <c r="F81" s="2"/>
      <c r="G81" s="2"/>
      <c r="H81" s="2"/>
      <c r="I81" s="2"/>
      <c r="J81" s="2"/>
      <c r="K81" s="2"/>
      <c r="L81" s="2"/>
      <c r="M81" s="2"/>
      <c r="N81" s="2"/>
      <c r="O81" s="2"/>
      <c r="P81" s="2"/>
      <c r="Q81" s="2"/>
      <c r="R81" s="2"/>
      <c r="S81" s="2"/>
      <c r="T81" s="2"/>
      <c r="U81" s="2"/>
      <c r="V81" s="2"/>
      <c r="W81" s="2"/>
      <c r="X81" s="2"/>
      <c r="Y81" s="2"/>
      <c r="Z81" s="2"/>
      <c r="AA81" s="2"/>
      <c r="AB81" s="2"/>
      <c r="AC81" s="2"/>
      <c r="AD81" s="2"/>
      <c r="AE81" s="2"/>
      <c r="AF81" s="2"/>
      <c r="AG81" s="2"/>
      <c r="AH81" s="2"/>
    </row>
    <row r="82" customFormat="false" ht="24" hidden="false" customHeight="true" outlineLevel="0" collapsed="false">
      <c r="A82" s="1"/>
      <c r="B82" s="1"/>
      <c r="C82" s="2"/>
      <c r="D82" s="2"/>
      <c r="E82" s="2"/>
      <c r="F82" s="2"/>
      <c r="G82" s="2"/>
      <c r="H82" s="2"/>
      <c r="I82" s="2"/>
      <c r="J82" s="2"/>
      <c r="K82" s="2"/>
      <c r="L82" s="2"/>
      <c r="M82" s="2"/>
      <c r="N82" s="2"/>
      <c r="O82" s="2"/>
      <c r="P82" s="2"/>
      <c r="Q82" s="2"/>
      <c r="R82" s="2"/>
      <c r="S82" s="2"/>
      <c r="T82" s="2"/>
      <c r="U82" s="2"/>
      <c r="V82" s="2"/>
      <c r="W82" s="2"/>
      <c r="X82" s="2"/>
      <c r="Y82" s="2"/>
      <c r="Z82" s="2"/>
      <c r="AA82" s="2"/>
      <c r="AB82" s="2"/>
      <c r="AC82" s="2"/>
      <c r="AD82" s="2"/>
      <c r="AE82" s="2"/>
      <c r="AF82" s="2"/>
      <c r="AG82" s="2"/>
      <c r="AH82" s="2"/>
    </row>
    <row r="83" customFormat="false" ht="24" hidden="false" customHeight="true" outlineLevel="0" collapsed="false">
      <c r="A83" s="1"/>
      <c r="B83" s="1"/>
      <c r="C83" s="2"/>
      <c r="D83" s="2"/>
      <c r="E83" s="2"/>
      <c r="F83" s="2"/>
      <c r="G83" s="2"/>
      <c r="H83" s="2"/>
      <c r="I83" s="2"/>
      <c r="J83" s="2"/>
      <c r="K83" s="2"/>
      <c r="L83" s="2"/>
      <c r="M83" s="2"/>
      <c r="N83" s="2"/>
      <c r="O83" s="2"/>
      <c r="P83" s="2"/>
      <c r="Q83" s="2"/>
      <c r="R83" s="2"/>
      <c r="S83" s="2"/>
      <c r="T83" s="2"/>
      <c r="U83" s="2"/>
      <c r="V83" s="2"/>
      <c r="W83" s="2"/>
      <c r="X83" s="2"/>
      <c r="Y83" s="2"/>
      <c r="Z83" s="2"/>
      <c r="AA83" s="2"/>
      <c r="AB83" s="2"/>
      <c r="AC83" s="2"/>
      <c r="AD83" s="2"/>
      <c r="AE83" s="2"/>
      <c r="AF83" s="2"/>
      <c r="AG83" s="2"/>
      <c r="AH83" s="2"/>
    </row>
    <row r="84" customFormat="false" ht="24" hidden="false" customHeight="true" outlineLevel="0" collapsed="false">
      <c r="A84" s="1"/>
      <c r="B84" s="1"/>
      <c r="C84" s="2"/>
      <c r="D84" s="2"/>
      <c r="E84" s="2"/>
      <c r="F84" s="2"/>
      <c r="G84" s="2"/>
      <c r="H84" s="2"/>
      <c r="I84" s="2"/>
      <c r="J84" s="2"/>
      <c r="K84" s="2"/>
      <c r="L84" s="2"/>
      <c r="M84" s="2"/>
      <c r="N84" s="2"/>
      <c r="O84" s="2"/>
      <c r="P84" s="2"/>
      <c r="Q84" s="2"/>
      <c r="R84" s="2"/>
      <c r="S84" s="2"/>
      <c r="T84" s="2"/>
      <c r="U84" s="2"/>
      <c r="V84" s="2"/>
      <c r="W84" s="2"/>
      <c r="X84" s="2"/>
      <c r="Y84" s="2"/>
      <c r="Z84" s="2"/>
      <c r="AA84" s="2"/>
      <c r="AB84" s="2"/>
      <c r="AC84" s="2"/>
      <c r="AD84" s="2"/>
      <c r="AE84" s="2"/>
      <c r="AF84" s="2"/>
      <c r="AG84" s="2"/>
      <c r="AH84" s="2"/>
    </row>
    <row r="85" customFormat="false" ht="24" hidden="false" customHeight="true" outlineLevel="0" collapsed="false">
      <c r="A85" s="1"/>
      <c r="B85" s="1"/>
      <c r="C85" s="2"/>
      <c r="D85" s="2"/>
      <c r="E85" s="2"/>
      <c r="F85" s="2"/>
      <c r="G85" s="2"/>
      <c r="H85" s="2"/>
      <c r="I85" s="2"/>
      <c r="J85" s="2"/>
      <c r="K85" s="2"/>
      <c r="L85" s="2"/>
      <c r="M85" s="2"/>
      <c r="N85" s="2"/>
      <c r="O85" s="2"/>
      <c r="P85" s="2"/>
      <c r="Q85" s="2"/>
      <c r="R85" s="2"/>
      <c r="S85" s="2"/>
      <c r="T85" s="2"/>
      <c r="U85" s="2"/>
      <c r="V85" s="2"/>
      <c r="W85" s="2"/>
      <c r="X85" s="2"/>
      <c r="Y85" s="2"/>
      <c r="Z85" s="2"/>
      <c r="AA85" s="2"/>
      <c r="AB85" s="2"/>
      <c r="AC85" s="2"/>
      <c r="AD85" s="2"/>
      <c r="AE85" s="2"/>
      <c r="AF85" s="2"/>
      <c r="AG85" s="2"/>
      <c r="AH85" s="2"/>
    </row>
    <row r="86" customFormat="false" ht="24" hidden="false" customHeight="true" outlineLevel="0" collapsed="false">
      <c r="A86" s="1"/>
      <c r="B86" s="1"/>
      <c r="C86" s="2"/>
      <c r="D86" s="2"/>
      <c r="E86" s="2"/>
      <c r="F86" s="2"/>
      <c r="G86" s="2"/>
      <c r="H86" s="2"/>
      <c r="I86" s="2"/>
      <c r="J86" s="2"/>
      <c r="K86" s="2"/>
      <c r="L86" s="2"/>
      <c r="M86" s="2"/>
      <c r="N86" s="2"/>
      <c r="O86" s="2"/>
      <c r="P86" s="2"/>
      <c r="Q86" s="2"/>
      <c r="R86" s="2"/>
      <c r="S86" s="2"/>
      <c r="T86" s="2"/>
      <c r="U86" s="2"/>
      <c r="V86" s="2"/>
      <c r="W86" s="2"/>
      <c r="X86" s="2"/>
      <c r="Y86" s="2"/>
      <c r="Z86" s="2"/>
      <c r="AA86" s="2"/>
      <c r="AB86" s="2"/>
      <c r="AC86" s="2"/>
      <c r="AD86" s="2"/>
      <c r="AE86" s="2"/>
      <c r="AF86" s="2"/>
      <c r="AG86" s="2"/>
      <c r="AH86" s="2"/>
    </row>
  </sheetData>
  <conditionalFormatting sqref="M7:N78">
    <cfRule type="containsText" priority="2" operator="containsText" aboveAverage="0" equalAverage="0" bottom="0" percent="0" rank="0" text="Missing" dxfId="0">
      <formula>NOT(ISERROR(SEARCH("Missing",M7)))</formula>
    </cfRule>
    <cfRule type="containsText" priority="3" operator="containsText" aboveAverage="0" equalAverage="0" bottom="0" percent="0" rank="0" text="Invalid" dxfId="0">
      <formula>NOT(ISERROR(SEARCH("Invalid",M7)))</formula>
    </cfRule>
    <cfRule type="containsText" priority="4" operator="containsText" aboveAverage="0" equalAverage="0" bottom="0" percent="0" rank="0" text="Hold" dxfId="0">
      <formula>NOT(ISERROR(SEARCH("Hold",M7)))</formula>
    </cfRule>
    <cfRule type="containsText" priority="5" operator="containsText" aboveAverage="0" equalAverage="0" bottom="0" percent="0" rank="0" text="Investigate" dxfId="0">
      <formula>NOT(ISERROR(SEARCH("Investigate",M7)))</formula>
    </cfRule>
    <cfRule type="containsText" priority="6" operator="containsText" aboveAverage="0" equalAverage="0" bottom="0" percent="0" rank="0" text="Walk" dxfId="0">
      <formula>NOT(ISERROR(SEARCH("Walk",M7)))</formula>
    </cfRule>
    <cfRule type="containsText" priority="7" operator="containsText" aboveAverage="0" equalAverage="0" bottom="0" percent="0" rank="0" text="Overdue" dxfId="0">
      <formula>NOT(ISERROR(SEARCH("Overdue",M7)))</formula>
    </cfRule>
    <cfRule type="containsText" priority="8" operator="containsText" aboveAverage="0" equalAverage="0" bottom="0" percent="0" rank="0" text="Unverified" dxfId="0">
      <formula>NOT(ISERROR(SEARCH("Unverified",M7)))</formula>
    </cfRule>
    <cfRule type="containsText" priority="9" operator="containsText" aboveAverage="0" equalAverage="0" bottom="0" percent="0" rank="0" text="Assumption" dxfId="0">
      <formula>NOT(ISERROR(SEARCH("Assumption",M7)))</formula>
    </cfRule>
    <cfRule type="containsText" priority="10" operator="containsText" aboveAverage="0" equalAverage="0" bottom="0" percent="0" rank="0" text="Conflicting" dxfId="0">
      <formula>NOT(ISERROR(SEARCH("Conflicting",M7)))</formula>
    </cfRule>
    <cfRule type="containsText" priority="11" operator="containsText" aboveAverage="0" equalAverage="0" bottom="0" percent="0" rank="0" text="Stale" dxfId="0">
      <formula>NOT(ISERROR(SEARCH("Stale",M7)))</formula>
    </cfRule>
    <cfRule type="containsText" priority="12" operator="containsText" aboveAverage="0" equalAverage="0" bottom="0" percent="0" rank="0" text="Future" dxfId="0">
      <formula>NOT(ISERROR(SEARCH("Future",M7)))</formula>
    </cfRule>
    <cfRule type="containsText" priority="13" operator="containsText" aboveAverage="0" equalAverage="0" bottom="0" percent="0" rank="0" text="Conditional" dxfId="0">
      <formula>NOT(ISERROR(SEARCH("Conditional",M7)))</formula>
    </cfRule>
    <cfRule type="containsText" priority="14" operator="containsText" aboveAverage="0" equalAverage="0" bottom="0" percent="0" rank="0" text="Reassess" dxfId="0">
      <formula>NOT(ISERROR(SEARCH("Reassess",M7)))</formula>
    </cfRule>
    <cfRule type="containsText" priority="15" operator="containsText" aboveAverage="0" equalAverage="0" bottom="0" percent="0" rank="0" text="Beyond" dxfId="0">
      <formula>NOT(ISERROR(SEARCH("Beyond",M7)))</formula>
    </cfRule>
    <cfRule type="containsText" priority="16" operator="containsText" aboveAverage="0" equalAverage="0" bottom="0" percent="0" rank="0" text="Above" dxfId="0">
      <formula>NOT(ISERROR(SEARCH("Above",M7)))</formula>
    </cfRule>
    <cfRule type="containsText" priority="17" operator="containsText" aboveAverage="0" equalAverage="0" bottom="0" percent="0" rank="0" text="Open" dxfId="0">
      <formula>NOT(ISERROR(SEARCH("Open",M7)))</formula>
    </cfRule>
  </conditionalFormatting>
  <dataValidations count="2">
    <dataValidation allowBlank="false" errorStyle="stop" operator="between" showDropDown="false" showErrorMessage="false" showInputMessage="false" sqref="E7:E78" type="list">
      <formula1>"Meets,Fails,Unknown"</formula1>
      <formula2>0</formula2>
    </dataValidation>
    <dataValidation allowBlank="false" errorStyle="stop" operator="between" showDropDown="false" showErrorMessage="false" showInputMessage="false" sqref="F7:F78" type="list">
      <formula1>"Verified,Unverified,Assumption,Conflicting"</formula1>
      <formula2>0</formula2>
    </dataValidation>
  </dataValidations>
  <printOptions headings="false" gridLines="false" gridLinesSet="true" horizontalCentered="false" verticalCentered="false"/>
  <pageMargins left="0.7" right="0.7" top="0.75" bottom="0.75"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tableParts>
    <tablePart r:id="rId1"/>
  </tableParts>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CEC9BC"/>
    <pageSetUpPr fitToPage="false"/>
  </sheetPr>
  <dimension ref="A1:AH86"/>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0" ySplit="6" topLeftCell="A7" activePane="bottomLeft" state="frozen"/>
      <selection pane="topLeft" activeCell="A1" activeCellId="0" sqref="A1"/>
      <selection pane="bottomLeft" activeCell="A1" activeCellId="0" sqref="A1"/>
    </sheetView>
  </sheetViews>
  <sheetFormatPr defaultColWidth="8.6796875" defaultRowHeight="15" zeroHeight="false" outlineLevelRow="0" outlineLevelCol="0"/>
  <cols>
    <col collapsed="false" customWidth="true" hidden="false" outlineLevel="0" max="2" min="1" style="0" width="2.5"/>
    <col collapsed="false" customWidth="true" hidden="false" outlineLevel="0" max="3" min="3" style="0" width="32"/>
    <col collapsed="false" customWidth="true" hidden="false" outlineLevel="0" max="4" min="4" style="0" width="119"/>
    <col collapsed="false" customWidth="true" hidden="false" outlineLevel="0" max="34" min="5" style="0" width="18"/>
  </cols>
  <sheetData>
    <row r="1" customFormat="false" ht="24" hidden="false" customHeight="true" outlineLevel="0" collapsed="false">
      <c r="A1" s="1"/>
      <c r="B1" s="1"/>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row>
    <row r="2" customFormat="false" ht="24" hidden="false" customHeight="true" outlineLevel="0" collapsed="false">
      <c r="A2" s="1"/>
      <c r="B2" s="1"/>
      <c r="C2" s="3" t="s">
        <v>239</v>
      </c>
      <c r="D2" s="2"/>
      <c r="E2" s="2"/>
      <c r="F2" s="2"/>
      <c r="G2" s="2"/>
      <c r="H2" s="2"/>
      <c r="I2" s="2"/>
      <c r="J2" s="2"/>
      <c r="K2" s="2"/>
      <c r="L2" s="2"/>
      <c r="M2" s="2"/>
      <c r="N2" s="2"/>
      <c r="O2" s="2"/>
      <c r="P2" s="2"/>
      <c r="Q2" s="2"/>
      <c r="R2" s="2"/>
      <c r="S2" s="2"/>
      <c r="T2" s="2"/>
      <c r="U2" s="2"/>
      <c r="V2" s="2"/>
      <c r="W2" s="2"/>
      <c r="X2" s="2"/>
      <c r="Y2" s="2"/>
      <c r="Z2" s="2"/>
      <c r="AA2" s="2"/>
      <c r="AB2" s="2"/>
      <c r="AC2" s="2"/>
      <c r="AD2" s="2"/>
      <c r="AE2" s="2"/>
      <c r="AF2" s="2"/>
      <c r="AG2" s="2"/>
      <c r="AH2" s="2"/>
    </row>
    <row r="3" customFormat="false" ht="24" hidden="false" customHeight="true" outlineLevel="0" collapsed="false">
      <c r="A3" s="1"/>
      <c r="B3" s="1"/>
      <c r="C3" s="4" t="s">
        <v>240</v>
      </c>
      <c r="D3" s="2"/>
      <c r="E3" s="2"/>
      <c r="F3" s="2"/>
      <c r="G3" s="2"/>
      <c r="H3" s="2"/>
      <c r="I3" s="2"/>
      <c r="J3" s="2"/>
      <c r="K3" s="2"/>
      <c r="L3" s="2"/>
      <c r="M3" s="2"/>
      <c r="N3" s="2"/>
      <c r="O3" s="2"/>
      <c r="P3" s="2"/>
      <c r="Q3" s="2"/>
      <c r="R3" s="2"/>
      <c r="S3" s="2"/>
      <c r="T3" s="2"/>
      <c r="U3" s="2"/>
      <c r="V3" s="2"/>
      <c r="W3" s="2"/>
      <c r="X3" s="2"/>
      <c r="Y3" s="2"/>
      <c r="Z3" s="2"/>
      <c r="AA3" s="2"/>
      <c r="AB3" s="2"/>
      <c r="AC3" s="2"/>
      <c r="AD3" s="2"/>
      <c r="AE3" s="2"/>
      <c r="AF3" s="2"/>
      <c r="AG3" s="2"/>
      <c r="AH3" s="2"/>
    </row>
    <row r="4" customFormat="false" ht="24" hidden="false" customHeight="true" outlineLevel="0" collapsed="false">
      <c r="A4" s="1"/>
      <c r="B4" s="1"/>
      <c r="C4" s="2"/>
      <c r="D4" s="2"/>
      <c r="E4" s="2"/>
      <c r="F4" s="2"/>
      <c r="G4" s="2"/>
      <c r="H4" s="2"/>
      <c r="I4" s="2"/>
      <c r="J4" s="2"/>
      <c r="K4" s="2"/>
      <c r="L4" s="2"/>
      <c r="M4" s="2"/>
      <c r="N4" s="2"/>
      <c r="O4" s="2"/>
      <c r="P4" s="2"/>
      <c r="Q4" s="2"/>
      <c r="R4" s="2"/>
      <c r="S4" s="2"/>
      <c r="T4" s="2"/>
      <c r="U4" s="2"/>
      <c r="V4" s="2"/>
      <c r="W4" s="2"/>
      <c r="X4" s="2"/>
      <c r="Y4" s="2"/>
      <c r="Z4" s="2"/>
      <c r="AA4" s="2"/>
      <c r="AB4" s="2"/>
      <c r="AC4" s="2"/>
      <c r="AD4" s="2"/>
      <c r="AE4" s="2"/>
      <c r="AF4" s="2"/>
      <c r="AG4" s="2"/>
      <c r="AH4" s="2"/>
    </row>
    <row r="5" customFormat="false" ht="24" hidden="false" customHeight="true" outlineLevel="0" collapsed="false">
      <c r="A5" s="1"/>
      <c r="B5" s="1"/>
      <c r="C5" s="2"/>
      <c r="D5" s="2"/>
      <c r="E5" s="2"/>
      <c r="F5" s="2"/>
      <c r="G5" s="2"/>
      <c r="H5" s="2"/>
      <c r="I5" s="2"/>
      <c r="J5" s="2"/>
      <c r="K5" s="2"/>
      <c r="L5" s="2"/>
      <c r="M5" s="2"/>
      <c r="N5" s="2"/>
      <c r="O5" s="2"/>
      <c r="P5" s="2"/>
      <c r="Q5" s="2"/>
      <c r="R5" s="2"/>
      <c r="S5" s="2"/>
      <c r="T5" s="2"/>
      <c r="U5" s="2"/>
      <c r="V5" s="2"/>
      <c r="W5" s="2"/>
      <c r="X5" s="2"/>
      <c r="Y5" s="2"/>
      <c r="Z5" s="2"/>
      <c r="AA5" s="2"/>
      <c r="AB5" s="2"/>
      <c r="AC5" s="2"/>
      <c r="AD5" s="2"/>
      <c r="AE5" s="2"/>
      <c r="AF5" s="2"/>
      <c r="AG5" s="2"/>
      <c r="AH5" s="2"/>
    </row>
    <row r="6" customFormat="false" ht="42" hidden="false" customHeight="true" outlineLevel="0" collapsed="false">
      <c r="A6" s="1"/>
      <c r="B6" s="1"/>
      <c r="C6" s="6" t="s">
        <v>241</v>
      </c>
      <c r="D6" s="6" t="s">
        <v>242</v>
      </c>
      <c r="E6" s="2"/>
      <c r="F6" s="2"/>
      <c r="G6" s="2"/>
      <c r="H6" s="2"/>
      <c r="I6" s="2"/>
      <c r="J6" s="2"/>
      <c r="K6" s="2"/>
      <c r="L6" s="2"/>
      <c r="M6" s="2"/>
      <c r="N6" s="2"/>
      <c r="O6" s="2"/>
      <c r="P6" s="2"/>
      <c r="Q6" s="2"/>
      <c r="R6" s="2"/>
      <c r="S6" s="2"/>
      <c r="T6" s="2"/>
      <c r="U6" s="2"/>
      <c r="V6" s="2"/>
      <c r="W6" s="2"/>
      <c r="X6" s="2"/>
      <c r="Y6" s="2"/>
      <c r="Z6" s="2"/>
      <c r="AA6" s="2"/>
      <c r="AB6" s="2"/>
      <c r="AC6" s="2"/>
      <c r="AD6" s="2"/>
      <c r="AE6" s="2"/>
      <c r="AF6" s="2"/>
      <c r="AG6" s="2"/>
      <c r="AH6" s="2"/>
    </row>
    <row r="7" customFormat="false" ht="54.75" hidden="false" customHeight="true" outlineLevel="0" collapsed="false">
      <c r="A7" s="1"/>
      <c r="B7" s="1"/>
      <c r="C7" s="8" t="s">
        <v>243</v>
      </c>
      <c r="D7" s="8" t="s">
        <v>244</v>
      </c>
      <c r="E7" s="2"/>
      <c r="F7" s="2"/>
      <c r="G7" s="2"/>
      <c r="H7" s="2"/>
      <c r="I7" s="2"/>
      <c r="J7" s="2"/>
      <c r="K7" s="2"/>
      <c r="L7" s="2"/>
      <c r="M7" s="2"/>
      <c r="N7" s="2"/>
      <c r="O7" s="2"/>
      <c r="P7" s="2"/>
      <c r="Q7" s="2"/>
      <c r="R7" s="2"/>
      <c r="S7" s="2"/>
      <c r="T7" s="2"/>
      <c r="U7" s="2"/>
      <c r="V7" s="2"/>
      <c r="W7" s="2"/>
      <c r="X7" s="2"/>
      <c r="Y7" s="2"/>
      <c r="Z7" s="2"/>
      <c r="AA7" s="2"/>
      <c r="AB7" s="2"/>
      <c r="AC7" s="2"/>
      <c r="AD7" s="2"/>
      <c r="AE7" s="2"/>
      <c r="AF7" s="2"/>
      <c r="AG7" s="2"/>
      <c r="AH7" s="2"/>
    </row>
    <row r="8" customFormat="false" ht="54.75" hidden="false" customHeight="true" outlineLevel="0" collapsed="false">
      <c r="A8" s="1"/>
      <c r="B8" s="1"/>
      <c r="C8" s="8" t="s">
        <v>245</v>
      </c>
      <c r="D8" s="8" t="s">
        <v>246</v>
      </c>
      <c r="E8" s="2"/>
      <c r="F8" s="2"/>
      <c r="G8" s="2"/>
      <c r="H8" s="2"/>
      <c r="I8" s="2"/>
      <c r="J8" s="2"/>
      <c r="K8" s="2"/>
      <c r="L8" s="2"/>
      <c r="M8" s="2"/>
      <c r="N8" s="2"/>
      <c r="O8" s="2"/>
      <c r="P8" s="2"/>
      <c r="Q8" s="2"/>
      <c r="R8" s="2"/>
      <c r="S8" s="2"/>
      <c r="T8" s="2"/>
      <c r="U8" s="2"/>
      <c r="V8" s="2"/>
      <c r="W8" s="2"/>
      <c r="X8" s="2"/>
      <c r="Y8" s="2"/>
      <c r="Z8" s="2"/>
      <c r="AA8" s="2"/>
      <c r="AB8" s="2"/>
      <c r="AC8" s="2"/>
      <c r="AD8" s="2"/>
      <c r="AE8" s="2"/>
      <c r="AF8" s="2"/>
      <c r="AG8" s="2"/>
      <c r="AH8" s="2"/>
    </row>
    <row r="9" customFormat="false" ht="72" hidden="false" customHeight="true" outlineLevel="0" collapsed="false">
      <c r="A9" s="1"/>
      <c r="B9" s="1"/>
      <c r="C9" s="8" t="s">
        <v>247</v>
      </c>
      <c r="D9" s="8" t="s">
        <v>248</v>
      </c>
      <c r="E9" s="2"/>
      <c r="F9" s="2"/>
      <c r="G9" s="2"/>
      <c r="H9" s="2"/>
      <c r="I9" s="2"/>
      <c r="J9" s="2"/>
      <c r="K9" s="2"/>
      <c r="L9" s="2"/>
      <c r="M9" s="2"/>
      <c r="N9" s="2"/>
      <c r="O9" s="2"/>
      <c r="P9" s="2"/>
      <c r="Q9" s="2"/>
      <c r="R9" s="2"/>
      <c r="S9" s="2"/>
      <c r="T9" s="2"/>
      <c r="U9" s="2"/>
      <c r="V9" s="2"/>
      <c r="W9" s="2"/>
      <c r="X9" s="2"/>
      <c r="Y9" s="2"/>
      <c r="Z9" s="2"/>
      <c r="AA9" s="2"/>
      <c r="AB9" s="2"/>
      <c r="AC9" s="2"/>
      <c r="AD9" s="2"/>
      <c r="AE9" s="2"/>
      <c r="AF9" s="2"/>
      <c r="AG9" s="2"/>
      <c r="AH9" s="2"/>
    </row>
    <row r="10" customFormat="false" ht="54.75" hidden="false" customHeight="true" outlineLevel="0" collapsed="false">
      <c r="A10" s="1"/>
      <c r="B10" s="1"/>
      <c r="C10" s="8" t="s">
        <v>249</v>
      </c>
      <c r="D10" s="8" t="s">
        <v>250</v>
      </c>
      <c r="E10" s="2"/>
      <c r="F10" s="2"/>
      <c r="G10" s="2"/>
      <c r="H10" s="2"/>
      <c r="I10" s="2"/>
      <c r="J10" s="2"/>
      <c r="K10" s="2"/>
      <c r="L10" s="2"/>
      <c r="M10" s="2"/>
      <c r="N10" s="2"/>
      <c r="O10" s="2"/>
      <c r="P10" s="2"/>
      <c r="Q10" s="2"/>
      <c r="R10" s="2"/>
      <c r="S10" s="2"/>
      <c r="T10" s="2"/>
      <c r="U10" s="2"/>
      <c r="V10" s="2"/>
      <c r="W10" s="2"/>
      <c r="X10" s="2"/>
      <c r="Y10" s="2"/>
      <c r="Z10" s="2"/>
      <c r="AA10" s="2"/>
      <c r="AB10" s="2"/>
      <c r="AC10" s="2"/>
      <c r="AD10" s="2"/>
      <c r="AE10" s="2"/>
      <c r="AF10" s="2"/>
      <c r="AG10" s="2"/>
      <c r="AH10" s="2"/>
    </row>
    <row r="11" customFormat="false" ht="54.75" hidden="false" customHeight="true" outlineLevel="0" collapsed="false">
      <c r="A11" s="1"/>
      <c r="B11" s="1"/>
      <c r="C11" s="8" t="s">
        <v>251</v>
      </c>
      <c r="D11" s="8" t="s">
        <v>252</v>
      </c>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row>
    <row r="12" customFormat="false" ht="54.75" hidden="false" customHeight="true" outlineLevel="0" collapsed="false">
      <c r="A12" s="1"/>
      <c r="B12" s="1"/>
      <c r="C12" s="8" t="s">
        <v>253</v>
      </c>
      <c r="D12" s="8" t="s">
        <v>254</v>
      </c>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row>
    <row r="13" customFormat="false" ht="54.75" hidden="false" customHeight="true" outlineLevel="0" collapsed="false">
      <c r="A13" s="1"/>
      <c r="B13" s="1"/>
      <c r="C13" s="8" t="s">
        <v>255</v>
      </c>
      <c r="D13" s="8" t="s">
        <v>256</v>
      </c>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row>
    <row r="14" customFormat="false" ht="54.75" hidden="false" customHeight="true" outlineLevel="0" collapsed="false">
      <c r="A14" s="1"/>
      <c r="B14" s="1"/>
      <c r="C14" s="8" t="s">
        <v>257</v>
      </c>
      <c r="D14" s="8" t="s">
        <v>258</v>
      </c>
      <c r="E14" s="2"/>
      <c r="F14" s="2"/>
      <c r="G14" s="2"/>
      <c r="H14" s="2"/>
      <c r="I14" s="2"/>
      <c r="J14" s="2"/>
      <c r="K14" s="2"/>
      <c r="L14" s="2"/>
      <c r="M14" s="2"/>
      <c r="N14" s="2"/>
      <c r="O14" s="2"/>
      <c r="P14" s="2"/>
      <c r="Q14" s="2"/>
      <c r="R14" s="2"/>
      <c r="S14" s="2"/>
      <c r="T14" s="2"/>
      <c r="U14" s="2"/>
      <c r="V14" s="2"/>
      <c r="W14" s="2"/>
      <c r="X14" s="2"/>
      <c r="Y14" s="2"/>
      <c r="Z14" s="2"/>
      <c r="AA14" s="2"/>
      <c r="AB14" s="2"/>
      <c r="AC14" s="2"/>
      <c r="AD14" s="2"/>
      <c r="AE14" s="2"/>
      <c r="AF14" s="2"/>
      <c r="AG14" s="2"/>
      <c r="AH14" s="2"/>
    </row>
    <row r="15" customFormat="false" ht="54.75" hidden="false" customHeight="true" outlineLevel="0" collapsed="false">
      <c r="A15" s="1"/>
      <c r="B15" s="1"/>
      <c r="C15" s="8" t="s">
        <v>259</v>
      </c>
      <c r="D15" s="8" t="s">
        <v>260</v>
      </c>
      <c r="E15" s="2"/>
      <c r="F15" s="2"/>
      <c r="G15" s="2"/>
      <c r="H15" s="2"/>
      <c r="I15" s="2"/>
      <c r="J15" s="2"/>
      <c r="K15" s="2"/>
      <c r="L15" s="2"/>
      <c r="M15" s="2"/>
      <c r="N15" s="2"/>
      <c r="O15" s="2"/>
      <c r="P15" s="2"/>
      <c r="Q15" s="2"/>
      <c r="R15" s="2"/>
      <c r="S15" s="2"/>
      <c r="T15" s="2"/>
      <c r="U15" s="2"/>
      <c r="V15" s="2"/>
      <c r="W15" s="2"/>
      <c r="X15" s="2"/>
      <c r="Y15" s="2"/>
      <c r="Z15" s="2"/>
      <c r="AA15" s="2"/>
      <c r="AB15" s="2"/>
      <c r="AC15" s="2"/>
      <c r="AD15" s="2"/>
      <c r="AE15" s="2"/>
      <c r="AF15" s="2"/>
      <c r="AG15" s="2"/>
      <c r="AH15" s="2"/>
    </row>
    <row r="16" customFormat="false" ht="54.75" hidden="false" customHeight="true" outlineLevel="0" collapsed="false">
      <c r="A16" s="1"/>
      <c r="B16" s="1"/>
      <c r="C16" s="8" t="s">
        <v>261</v>
      </c>
      <c r="D16" s="8" t="s">
        <v>262</v>
      </c>
      <c r="E16" s="2"/>
      <c r="F16" s="2"/>
      <c r="G16" s="2"/>
      <c r="H16" s="2"/>
      <c r="I16" s="2"/>
      <c r="J16" s="2"/>
      <c r="K16" s="2"/>
      <c r="L16" s="2"/>
      <c r="M16" s="2"/>
      <c r="N16" s="2"/>
      <c r="O16" s="2"/>
      <c r="P16" s="2"/>
      <c r="Q16" s="2"/>
      <c r="R16" s="2"/>
      <c r="S16" s="2"/>
      <c r="T16" s="2"/>
      <c r="U16" s="2"/>
      <c r="V16" s="2"/>
      <c r="W16" s="2"/>
      <c r="X16" s="2"/>
      <c r="Y16" s="2"/>
      <c r="Z16" s="2"/>
      <c r="AA16" s="2"/>
      <c r="AB16" s="2"/>
      <c r="AC16" s="2"/>
      <c r="AD16" s="2"/>
      <c r="AE16" s="2"/>
      <c r="AF16" s="2"/>
      <c r="AG16" s="2"/>
      <c r="AH16" s="2"/>
    </row>
    <row r="17" customFormat="false" ht="54.75" hidden="false" customHeight="true" outlineLevel="0" collapsed="false">
      <c r="A17" s="1"/>
      <c r="B17" s="1"/>
      <c r="C17" s="8" t="s">
        <v>263</v>
      </c>
      <c r="D17" s="8" t="s">
        <v>264</v>
      </c>
      <c r="E17" s="2"/>
      <c r="F17" s="2"/>
      <c r="G17" s="2"/>
      <c r="H17" s="2"/>
      <c r="I17" s="2"/>
      <c r="J17" s="2"/>
      <c r="K17" s="2"/>
      <c r="L17" s="2"/>
      <c r="M17" s="2"/>
      <c r="N17" s="2"/>
      <c r="O17" s="2"/>
      <c r="P17" s="2"/>
      <c r="Q17" s="2"/>
      <c r="R17" s="2"/>
      <c r="S17" s="2"/>
      <c r="T17" s="2"/>
      <c r="U17" s="2"/>
      <c r="V17" s="2"/>
      <c r="W17" s="2"/>
      <c r="X17" s="2"/>
      <c r="Y17" s="2"/>
      <c r="Z17" s="2"/>
      <c r="AA17" s="2"/>
      <c r="AB17" s="2"/>
      <c r="AC17" s="2"/>
      <c r="AD17" s="2"/>
      <c r="AE17" s="2"/>
      <c r="AF17" s="2"/>
      <c r="AG17" s="2"/>
      <c r="AH17" s="2"/>
    </row>
    <row r="18" customFormat="false" ht="54.75" hidden="false" customHeight="true" outlineLevel="0" collapsed="false">
      <c r="A18" s="1"/>
      <c r="B18" s="1"/>
      <c r="C18" s="8" t="s">
        <v>265</v>
      </c>
      <c r="D18" s="8" t="s">
        <v>266</v>
      </c>
      <c r="E18" s="2"/>
      <c r="F18" s="2"/>
      <c r="G18" s="2"/>
      <c r="H18" s="2"/>
      <c r="I18" s="2"/>
      <c r="J18" s="2"/>
      <c r="K18" s="2"/>
      <c r="L18" s="2"/>
      <c r="M18" s="2"/>
      <c r="N18" s="2"/>
      <c r="O18" s="2"/>
      <c r="P18" s="2"/>
      <c r="Q18" s="2"/>
      <c r="R18" s="2"/>
      <c r="S18" s="2"/>
      <c r="T18" s="2"/>
      <c r="U18" s="2"/>
      <c r="V18" s="2"/>
      <c r="W18" s="2"/>
      <c r="X18" s="2"/>
      <c r="Y18" s="2"/>
      <c r="Z18" s="2"/>
      <c r="AA18" s="2"/>
      <c r="AB18" s="2"/>
      <c r="AC18" s="2"/>
      <c r="AD18" s="2"/>
      <c r="AE18" s="2"/>
      <c r="AF18" s="2"/>
      <c r="AG18" s="2"/>
      <c r="AH18" s="2"/>
    </row>
    <row r="19" customFormat="false" ht="54.75" hidden="false" customHeight="true" outlineLevel="0" collapsed="false">
      <c r="A19" s="1"/>
      <c r="B19" s="1"/>
      <c r="C19" s="8" t="s">
        <v>151</v>
      </c>
      <c r="D19" s="8" t="s">
        <v>267</v>
      </c>
      <c r="E19" s="2"/>
      <c r="F19" s="2"/>
      <c r="G19" s="2"/>
      <c r="H19" s="2"/>
      <c r="I19" s="2"/>
      <c r="J19" s="2"/>
      <c r="K19" s="2"/>
      <c r="L19" s="2"/>
      <c r="M19" s="2"/>
      <c r="N19" s="2"/>
      <c r="O19" s="2"/>
      <c r="P19" s="2"/>
      <c r="Q19" s="2"/>
      <c r="R19" s="2"/>
      <c r="S19" s="2"/>
      <c r="T19" s="2"/>
      <c r="U19" s="2"/>
      <c r="V19" s="2"/>
      <c r="W19" s="2"/>
      <c r="X19" s="2"/>
      <c r="Y19" s="2"/>
      <c r="Z19" s="2"/>
      <c r="AA19" s="2"/>
      <c r="AB19" s="2"/>
      <c r="AC19" s="2"/>
      <c r="AD19" s="2"/>
      <c r="AE19" s="2"/>
      <c r="AF19" s="2"/>
      <c r="AG19" s="2"/>
      <c r="AH19" s="2"/>
    </row>
    <row r="20" customFormat="false" ht="54.75" hidden="false" customHeight="true" outlineLevel="0" collapsed="false">
      <c r="A20" s="1"/>
      <c r="B20" s="1"/>
      <c r="C20" s="8" t="s">
        <v>152</v>
      </c>
      <c r="D20" s="8" t="s">
        <v>268</v>
      </c>
      <c r="E20" s="2"/>
      <c r="F20" s="2"/>
      <c r="G20" s="2"/>
      <c r="H20" s="2"/>
      <c r="I20" s="2"/>
      <c r="J20" s="2"/>
      <c r="K20" s="2"/>
      <c r="L20" s="2"/>
      <c r="M20" s="2"/>
      <c r="N20" s="2"/>
      <c r="O20" s="2"/>
      <c r="P20" s="2"/>
      <c r="Q20" s="2"/>
      <c r="R20" s="2"/>
      <c r="S20" s="2"/>
      <c r="T20" s="2"/>
      <c r="U20" s="2"/>
      <c r="V20" s="2"/>
      <c r="W20" s="2"/>
      <c r="X20" s="2"/>
      <c r="Y20" s="2"/>
      <c r="Z20" s="2"/>
      <c r="AA20" s="2"/>
      <c r="AB20" s="2"/>
      <c r="AC20" s="2"/>
      <c r="AD20" s="2"/>
      <c r="AE20" s="2"/>
      <c r="AF20" s="2"/>
      <c r="AG20" s="2"/>
      <c r="AH20" s="2"/>
    </row>
    <row r="21" customFormat="false" ht="54.75" hidden="false" customHeight="true" outlineLevel="0" collapsed="false">
      <c r="A21" s="1"/>
      <c r="B21" s="1"/>
      <c r="C21" s="8" t="s">
        <v>269</v>
      </c>
      <c r="D21" s="8" t="s">
        <v>270</v>
      </c>
      <c r="E21" s="2"/>
      <c r="F21" s="2"/>
      <c r="G21" s="2"/>
      <c r="H21" s="2"/>
      <c r="I21" s="2"/>
      <c r="J21" s="2"/>
      <c r="K21" s="2"/>
      <c r="L21" s="2"/>
      <c r="M21" s="2"/>
      <c r="N21" s="2"/>
      <c r="O21" s="2"/>
      <c r="P21" s="2"/>
      <c r="Q21" s="2"/>
      <c r="R21" s="2"/>
      <c r="S21" s="2"/>
      <c r="T21" s="2"/>
      <c r="U21" s="2"/>
      <c r="V21" s="2"/>
      <c r="W21" s="2"/>
      <c r="X21" s="2"/>
      <c r="Y21" s="2"/>
      <c r="Z21" s="2"/>
      <c r="AA21" s="2"/>
      <c r="AB21" s="2"/>
      <c r="AC21" s="2"/>
      <c r="AD21" s="2"/>
      <c r="AE21" s="2"/>
      <c r="AF21" s="2"/>
      <c r="AG21" s="2"/>
      <c r="AH21" s="2"/>
    </row>
    <row r="22" customFormat="false" ht="69.75" hidden="false" customHeight="true" outlineLevel="0" collapsed="false">
      <c r="A22" s="1"/>
      <c r="B22" s="1"/>
      <c r="C22" s="8" t="s">
        <v>271</v>
      </c>
      <c r="D22" s="8" t="s">
        <v>272</v>
      </c>
      <c r="E22" s="2"/>
      <c r="F22" s="2"/>
      <c r="G22" s="2"/>
      <c r="H22" s="2"/>
      <c r="I22" s="2"/>
      <c r="J22" s="2"/>
      <c r="K22" s="2"/>
      <c r="L22" s="2"/>
      <c r="M22" s="2"/>
      <c r="N22" s="2"/>
      <c r="O22" s="2"/>
      <c r="P22" s="2"/>
      <c r="Q22" s="2"/>
      <c r="R22" s="2"/>
      <c r="S22" s="2"/>
      <c r="T22" s="2"/>
      <c r="U22" s="2"/>
      <c r="V22" s="2"/>
      <c r="W22" s="2"/>
      <c r="X22" s="2"/>
      <c r="Y22" s="2"/>
      <c r="Z22" s="2"/>
      <c r="AA22" s="2"/>
      <c r="AB22" s="2"/>
      <c r="AC22" s="2"/>
      <c r="AD22" s="2"/>
      <c r="AE22" s="2"/>
      <c r="AF22" s="2"/>
      <c r="AG22" s="2"/>
      <c r="AH22" s="2"/>
    </row>
    <row r="23" customFormat="false" ht="69.75" hidden="false" customHeight="true" outlineLevel="0" collapsed="false">
      <c r="A23" s="1"/>
      <c r="B23" s="1"/>
      <c r="C23" s="8" t="s">
        <v>273</v>
      </c>
      <c r="D23" s="8" t="s">
        <v>274</v>
      </c>
      <c r="E23" s="2"/>
      <c r="F23" s="2"/>
      <c r="G23" s="2"/>
      <c r="H23" s="2"/>
      <c r="I23" s="2"/>
      <c r="J23" s="2"/>
      <c r="K23" s="2"/>
      <c r="L23" s="2"/>
      <c r="M23" s="2"/>
      <c r="N23" s="2"/>
      <c r="O23" s="2"/>
      <c r="P23" s="2"/>
      <c r="Q23" s="2"/>
      <c r="R23" s="2"/>
      <c r="S23" s="2"/>
      <c r="T23" s="2"/>
      <c r="U23" s="2"/>
      <c r="V23" s="2"/>
      <c r="W23" s="2"/>
      <c r="X23" s="2"/>
      <c r="Y23" s="2"/>
      <c r="Z23" s="2"/>
      <c r="AA23" s="2"/>
      <c r="AB23" s="2"/>
      <c r="AC23" s="2"/>
      <c r="AD23" s="2"/>
      <c r="AE23" s="2"/>
      <c r="AF23" s="2"/>
      <c r="AG23" s="2"/>
      <c r="AH23" s="2"/>
    </row>
    <row r="24" customFormat="false" ht="54.75" hidden="false" customHeight="true" outlineLevel="0" collapsed="false">
      <c r="A24" s="1"/>
      <c r="B24" s="1"/>
      <c r="C24" s="8" t="s">
        <v>275</v>
      </c>
      <c r="D24" s="8" t="s">
        <v>276</v>
      </c>
      <c r="E24" s="2"/>
      <c r="F24" s="2"/>
      <c r="G24" s="2"/>
      <c r="H24" s="2"/>
      <c r="I24" s="2"/>
      <c r="J24" s="2"/>
      <c r="K24" s="2"/>
      <c r="L24" s="2"/>
      <c r="M24" s="2"/>
      <c r="N24" s="2"/>
      <c r="O24" s="2"/>
      <c r="P24" s="2"/>
      <c r="Q24" s="2"/>
      <c r="R24" s="2"/>
      <c r="S24" s="2"/>
      <c r="T24" s="2"/>
      <c r="U24" s="2"/>
      <c r="V24" s="2"/>
      <c r="W24" s="2"/>
      <c r="X24" s="2"/>
      <c r="Y24" s="2"/>
      <c r="Z24" s="2"/>
      <c r="AA24" s="2"/>
      <c r="AB24" s="2"/>
      <c r="AC24" s="2"/>
      <c r="AD24" s="2"/>
      <c r="AE24" s="2"/>
      <c r="AF24" s="2"/>
      <c r="AG24" s="2"/>
      <c r="AH24" s="2"/>
    </row>
    <row r="25" customFormat="false" ht="54.75" hidden="false" customHeight="true" outlineLevel="0" collapsed="false">
      <c r="A25" s="1"/>
      <c r="B25" s="1"/>
      <c r="C25" s="8" t="s">
        <v>277</v>
      </c>
      <c r="D25" s="8" t="s">
        <v>278</v>
      </c>
      <c r="E25" s="2"/>
      <c r="F25" s="2"/>
      <c r="G25" s="2"/>
      <c r="H25" s="2"/>
      <c r="I25" s="2"/>
      <c r="J25" s="2"/>
      <c r="K25" s="2"/>
      <c r="L25" s="2"/>
      <c r="M25" s="2"/>
      <c r="N25" s="2"/>
      <c r="O25" s="2"/>
      <c r="P25" s="2"/>
      <c r="Q25" s="2"/>
      <c r="R25" s="2"/>
      <c r="S25" s="2"/>
      <c r="T25" s="2"/>
      <c r="U25" s="2"/>
      <c r="V25" s="2"/>
      <c r="W25" s="2"/>
      <c r="X25" s="2"/>
      <c r="Y25" s="2"/>
      <c r="Z25" s="2"/>
      <c r="AA25" s="2"/>
      <c r="AB25" s="2"/>
      <c r="AC25" s="2"/>
      <c r="AD25" s="2"/>
      <c r="AE25" s="2"/>
      <c r="AF25" s="2"/>
      <c r="AG25" s="2"/>
      <c r="AH25" s="2"/>
    </row>
    <row r="26" customFormat="false" ht="54.75" hidden="false" customHeight="true" outlineLevel="0" collapsed="false">
      <c r="A26" s="1"/>
      <c r="B26" s="1"/>
      <c r="C26" s="8" t="s">
        <v>279</v>
      </c>
      <c r="D26" s="8" t="s">
        <v>280</v>
      </c>
      <c r="E26" s="2"/>
      <c r="F26" s="2"/>
      <c r="G26" s="2"/>
      <c r="H26" s="2"/>
      <c r="I26" s="2"/>
      <c r="J26" s="2"/>
      <c r="K26" s="2"/>
      <c r="L26" s="2"/>
      <c r="M26" s="2"/>
      <c r="N26" s="2"/>
      <c r="O26" s="2"/>
      <c r="P26" s="2"/>
      <c r="Q26" s="2"/>
      <c r="R26" s="2"/>
      <c r="S26" s="2"/>
      <c r="T26" s="2"/>
      <c r="U26" s="2"/>
      <c r="V26" s="2"/>
      <c r="W26" s="2"/>
      <c r="X26" s="2"/>
      <c r="Y26" s="2"/>
      <c r="Z26" s="2"/>
      <c r="AA26" s="2"/>
      <c r="AB26" s="2"/>
      <c r="AC26" s="2"/>
      <c r="AD26" s="2"/>
      <c r="AE26" s="2"/>
      <c r="AF26" s="2"/>
      <c r="AG26" s="2"/>
      <c r="AH26" s="2"/>
    </row>
    <row r="27" customFormat="false" ht="54.75" hidden="false" customHeight="true" outlineLevel="0" collapsed="false">
      <c r="A27" s="1"/>
      <c r="B27" s="1"/>
      <c r="C27" s="8" t="s">
        <v>281</v>
      </c>
      <c r="D27" s="8" t="s">
        <v>282</v>
      </c>
      <c r="E27" s="2"/>
      <c r="F27" s="2"/>
      <c r="G27" s="2"/>
      <c r="H27" s="2"/>
      <c r="I27" s="2"/>
      <c r="J27" s="2"/>
      <c r="K27" s="2"/>
      <c r="L27" s="2"/>
      <c r="M27" s="2"/>
      <c r="N27" s="2"/>
      <c r="O27" s="2"/>
      <c r="P27" s="2"/>
      <c r="Q27" s="2"/>
      <c r="R27" s="2"/>
      <c r="S27" s="2"/>
      <c r="T27" s="2"/>
      <c r="U27" s="2"/>
      <c r="V27" s="2"/>
      <c r="W27" s="2"/>
      <c r="X27" s="2"/>
      <c r="Y27" s="2"/>
      <c r="Z27" s="2"/>
      <c r="AA27" s="2"/>
      <c r="AB27" s="2"/>
      <c r="AC27" s="2"/>
      <c r="AD27" s="2"/>
      <c r="AE27" s="2"/>
      <c r="AF27" s="2"/>
      <c r="AG27" s="2"/>
      <c r="AH27" s="2"/>
    </row>
    <row r="28" customFormat="false" ht="54.75" hidden="false" customHeight="true" outlineLevel="0" collapsed="false">
      <c r="A28" s="1"/>
      <c r="B28" s="1"/>
      <c r="C28" s="8" t="s">
        <v>283</v>
      </c>
      <c r="D28" s="8" t="s">
        <v>284</v>
      </c>
      <c r="E28" s="2"/>
      <c r="F28" s="2"/>
      <c r="G28" s="2"/>
      <c r="H28" s="2"/>
      <c r="I28" s="2"/>
      <c r="J28" s="2"/>
      <c r="K28" s="2"/>
      <c r="L28" s="2"/>
      <c r="M28" s="2"/>
      <c r="N28" s="2"/>
      <c r="O28" s="2"/>
      <c r="P28" s="2"/>
      <c r="Q28" s="2"/>
      <c r="R28" s="2"/>
      <c r="S28" s="2"/>
      <c r="T28" s="2"/>
      <c r="U28" s="2"/>
      <c r="V28" s="2"/>
      <c r="W28" s="2"/>
      <c r="X28" s="2"/>
      <c r="Y28" s="2"/>
      <c r="Z28" s="2"/>
      <c r="AA28" s="2"/>
      <c r="AB28" s="2"/>
      <c r="AC28" s="2"/>
      <c r="AD28" s="2"/>
      <c r="AE28" s="2"/>
      <c r="AF28" s="2"/>
      <c r="AG28" s="2"/>
      <c r="AH28" s="2"/>
    </row>
    <row r="29" customFormat="false" ht="54.75" hidden="false" customHeight="true" outlineLevel="0" collapsed="false">
      <c r="A29" s="1"/>
      <c r="B29" s="1"/>
      <c r="C29" s="8" t="s">
        <v>285</v>
      </c>
      <c r="D29" s="8" t="s">
        <v>286</v>
      </c>
      <c r="E29" s="2"/>
      <c r="F29" s="2"/>
      <c r="G29" s="2"/>
      <c r="H29" s="2"/>
      <c r="I29" s="2"/>
      <c r="J29" s="2"/>
      <c r="K29" s="2"/>
      <c r="L29" s="2"/>
      <c r="M29" s="2"/>
      <c r="N29" s="2"/>
      <c r="O29" s="2"/>
      <c r="P29" s="2"/>
      <c r="Q29" s="2"/>
      <c r="R29" s="2"/>
      <c r="S29" s="2"/>
      <c r="T29" s="2"/>
      <c r="U29" s="2"/>
      <c r="V29" s="2"/>
      <c r="W29" s="2"/>
      <c r="X29" s="2"/>
      <c r="Y29" s="2"/>
      <c r="Z29" s="2"/>
      <c r="AA29" s="2"/>
      <c r="AB29" s="2"/>
      <c r="AC29" s="2"/>
      <c r="AD29" s="2"/>
      <c r="AE29" s="2"/>
      <c r="AF29" s="2"/>
      <c r="AG29" s="2"/>
      <c r="AH29" s="2"/>
    </row>
    <row r="30" customFormat="false" ht="54.75" hidden="false" customHeight="true" outlineLevel="0" collapsed="false">
      <c r="A30" s="1"/>
      <c r="B30" s="1"/>
      <c r="C30" s="8" t="s">
        <v>287</v>
      </c>
      <c r="D30" s="8" t="s">
        <v>288</v>
      </c>
      <c r="E30" s="2"/>
      <c r="F30" s="2"/>
      <c r="G30" s="2"/>
      <c r="H30" s="2"/>
      <c r="I30" s="2"/>
      <c r="J30" s="2"/>
      <c r="K30" s="2"/>
      <c r="L30" s="2"/>
      <c r="M30" s="2"/>
      <c r="N30" s="2"/>
      <c r="O30" s="2"/>
      <c r="P30" s="2"/>
      <c r="Q30" s="2"/>
      <c r="R30" s="2"/>
      <c r="S30" s="2"/>
      <c r="T30" s="2"/>
      <c r="U30" s="2"/>
      <c r="V30" s="2"/>
      <c r="W30" s="2"/>
      <c r="X30" s="2"/>
      <c r="Y30" s="2"/>
      <c r="Z30" s="2"/>
      <c r="AA30" s="2"/>
      <c r="AB30" s="2"/>
      <c r="AC30" s="2"/>
      <c r="AD30" s="2"/>
      <c r="AE30" s="2"/>
      <c r="AF30" s="2"/>
      <c r="AG30" s="2"/>
      <c r="AH30" s="2"/>
    </row>
    <row r="31" customFormat="false" ht="54.75" hidden="false" customHeight="true" outlineLevel="0" collapsed="false">
      <c r="A31" s="1"/>
      <c r="B31" s="1"/>
      <c r="C31" s="8" t="s">
        <v>289</v>
      </c>
      <c r="D31" s="8" t="s">
        <v>290</v>
      </c>
      <c r="E31" s="2"/>
      <c r="F31" s="2"/>
      <c r="G31" s="2"/>
      <c r="H31" s="2"/>
      <c r="I31" s="2"/>
      <c r="J31" s="2"/>
      <c r="K31" s="2"/>
      <c r="L31" s="2"/>
      <c r="M31" s="2"/>
      <c r="N31" s="2"/>
      <c r="O31" s="2"/>
      <c r="P31" s="2"/>
      <c r="Q31" s="2"/>
      <c r="R31" s="2"/>
      <c r="S31" s="2"/>
      <c r="T31" s="2"/>
      <c r="U31" s="2"/>
      <c r="V31" s="2"/>
      <c r="W31" s="2"/>
      <c r="X31" s="2"/>
      <c r="Y31" s="2"/>
      <c r="Z31" s="2"/>
      <c r="AA31" s="2"/>
      <c r="AB31" s="2"/>
      <c r="AC31" s="2"/>
      <c r="AD31" s="2"/>
      <c r="AE31" s="2"/>
      <c r="AF31" s="2"/>
      <c r="AG31" s="2"/>
      <c r="AH31" s="2"/>
    </row>
    <row r="32" customFormat="false" ht="24" hidden="false" customHeight="true" outlineLevel="0" collapsed="false">
      <c r="A32" s="1"/>
      <c r="B32" s="1"/>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c r="AE32" s="2"/>
      <c r="AF32" s="2"/>
      <c r="AG32" s="2"/>
      <c r="AH32" s="2"/>
    </row>
    <row r="33" customFormat="false" ht="24" hidden="false" customHeight="true" outlineLevel="0" collapsed="false">
      <c r="A33" s="1"/>
      <c r="B33" s="1"/>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c r="AE33" s="2"/>
      <c r="AF33" s="2"/>
      <c r="AG33" s="2"/>
      <c r="AH33" s="2"/>
    </row>
    <row r="34" customFormat="false" ht="24" hidden="false" customHeight="true" outlineLevel="0" collapsed="false">
      <c r="A34" s="1"/>
      <c r="B34" s="1"/>
      <c r="C34" s="2"/>
      <c r="D34" s="2"/>
      <c r="E34" s="2"/>
      <c r="F34" s="2"/>
      <c r="G34" s="2"/>
      <c r="H34" s="2"/>
      <c r="I34" s="2"/>
      <c r="J34" s="2"/>
      <c r="K34" s="2"/>
      <c r="L34" s="2"/>
      <c r="M34" s="2"/>
      <c r="N34" s="2"/>
      <c r="O34" s="2"/>
      <c r="P34" s="2"/>
      <c r="Q34" s="2"/>
      <c r="R34" s="2"/>
      <c r="S34" s="2"/>
      <c r="T34" s="2"/>
      <c r="U34" s="2"/>
      <c r="V34" s="2"/>
      <c r="W34" s="2"/>
      <c r="X34" s="2"/>
      <c r="Y34" s="2"/>
      <c r="Z34" s="2"/>
      <c r="AA34" s="2"/>
      <c r="AB34" s="2"/>
      <c r="AC34" s="2"/>
      <c r="AD34" s="2"/>
      <c r="AE34" s="2"/>
      <c r="AF34" s="2"/>
      <c r="AG34" s="2"/>
      <c r="AH34" s="2"/>
    </row>
    <row r="35" customFormat="false" ht="24" hidden="false" customHeight="true" outlineLevel="0" collapsed="false">
      <c r="A35" s="1"/>
      <c r="B35" s="1"/>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c r="AE35" s="2"/>
      <c r="AF35" s="2"/>
      <c r="AG35" s="2"/>
      <c r="AH35" s="2"/>
    </row>
    <row r="36" customFormat="false" ht="24" hidden="false" customHeight="true" outlineLevel="0" collapsed="false">
      <c r="A36" s="1"/>
      <c r="B36" s="1"/>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c r="AE36" s="2"/>
      <c r="AF36" s="2"/>
      <c r="AG36" s="2"/>
      <c r="AH36" s="2"/>
    </row>
    <row r="37" customFormat="false" ht="24" hidden="false" customHeight="true" outlineLevel="0" collapsed="false">
      <c r="A37" s="1"/>
      <c r="B37" s="1"/>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c r="AE37" s="2"/>
      <c r="AF37" s="2"/>
      <c r="AG37" s="2"/>
      <c r="AH37" s="2"/>
    </row>
    <row r="38" customFormat="false" ht="24" hidden="false" customHeight="true" outlineLevel="0" collapsed="false">
      <c r="A38" s="1"/>
      <c r="B38" s="1"/>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c r="AE38" s="2"/>
      <c r="AF38" s="2"/>
      <c r="AG38" s="2"/>
      <c r="AH38" s="2"/>
    </row>
    <row r="39" customFormat="false" ht="24" hidden="false" customHeight="true" outlineLevel="0" collapsed="false">
      <c r="A39" s="1"/>
      <c r="B39" s="1"/>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c r="AE39" s="2"/>
      <c r="AF39" s="2"/>
      <c r="AG39" s="2"/>
      <c r="AH39" s="2"/>
    </row>
    <row r="40" customFormat="false" ht="24" hidden="false" customHeight="true" outlineLevel="0" collapsed="false">
      <c r="A40" s="1"/>
      <c r="B40" s="1"/>
      <c r="C40" s="2"/>
      <c r="D40" s="2"/>
      <c r="E40" s="2"/>
      <c r="F40" s="2"/>
      <c r="G40" s="2"/>
      <c r="H40" s="2"/>
      <c r="I40" s="2"/>
      <c r="J40" s="2"/>
      <c r="K40" s="2"/>
      <c r="L40" s="2"/>
      <c r="M40" s="2"/>
      <c r="N40" s="2"/>
      <c r="O40" s="2"/>
      <c r="P40" s="2"/>
      <c r="Q40" s="2"/>
      <c r="R40" s="2"/>
      <c r="S40" s="2"/>
      <c r="T40" s="2"/>
      <c r="U40" s="2"/>
      <c r="V40" s="2"/>
      <c r="W40" s="2"/>
      <c r="X40" s="2"/>
      <c r="Y40" s="2"/>
      <c r="Z40" s="2"/>
      <c r="AA40" s="2"/>
      <c r="AB40" s="2"/>
      <c r="AC40" s="2"/>
      <c r="AD40" s="2"/>
      <c r="AE40" s="2"/>
      <c r="AF40" s="2"/>
      <c r="AG40" s="2"/>
      <c r="AH40" s="2"/>
    </row>
    <row r="41" customFormat="false" ht="24" hidden="false" customHeight="true" outlineLevel="0" collapsed="false">
      <c r="A41" s="1"/>
      <c r="B41" s="1"/>
      <c r="C41" s="2"/>
      <c r="D41" s="2"/>
      <c r="E41" s="2"/>
      <c r="F41" s="2"/>
      <c r="G41" s="2"/>
      <c r="H41" s="2"/>
      <c r="I41" s="2"/>
      <c r="J41" s="2"/>
      <c r="K41" s="2"/>
      <c r="L41" s="2"/>
      <c r="M41" s="2"/>
      <c r="N41" s="2"/>
      <c r="O41" s="2"/>
      <c r="P41" s="2"/>
      <c r="Q41" s="2"/>
      <c r="R41" s="2"/>
      <c r="S41" s="2"/>
      <c r="T41" s="2"/>
      <c r="U41" s="2"/>
      <c r="V41" s="2"/>
      <c r="W41" s="2"/>
      <c r="X41" s="2"/>
      <c r="Y41" s="2"/>
      <c r="Z41" s="2"/>
      <c r="AA41" s="2"/>
      <c r="AB41" s="2"/>
      <c r="AC41" s="2"/>
      <c r="AD41" s="2"/>
      <c r="AE41" s="2"/>
      <c r="AF41" s="2"/>
      <c r="AG41" s="2"/>
      <c r="AH41" s="2"/>
    </row>
    <row r="42" customFormat="false" ht="24" hidden="false" customHeight="true" outlineLevel="0" collapsed="false">
      <c r="A42" s="1"/>
      <c r="B42" s="1"/>
      <c r="C42" s="2"/>
      <c r="D42" s="2"/>
      <c r="E42" s="2"/>
      <c r="F42" s="2"/>
      <c r="G42" s="2"/>
      <c r="H42" s="2"/>
      <c r="I42" s="2"/>
      <c r="J42" s="2"/>
      <c r="K42" s="2"/>
      <c r="L42" s="2"/>
      <c r="M42" s="2"/>
      <c r="N42" s="2"/>
      <c r="O42" s="2"/>
      <c r="P42" s="2"/>
      <c r="Q42" s="2"/>
      <c r="R42" s="2"/>
      <c r="S42" s="2"/>
      <c r="T42" s="2"/>
      <c r="U42" s="2"/>
      <c r="V42" s="2"/>
      <c r="W42" s="2"/>
      <c r="X42" s="2"/>
      <c r="Y42" s="2"/>
      <c r="Z42" s="2"/>
      <c r="AA42" s="2"/>
      <c r="AB42" s="2"/>
      <c r="AC42" s="2"/>
      <c r="AD42" s="2"/>
      <c r="AE42" s="2"/>
      <c r="AF42" s="2"/>
      <c r="AG42" s="2"/>
      <c r="AH42" s="2"/>
    </row>
    <row r="43" customFormat="false" ht="24" hidden="false" customHeight="true" outlineLevel="0" collapsed="false">
      <c r="A43" s="1"/>
      <c r="B43" s="1"/>
      <c r="C43" s="2"/>
      <c r="D43" s="2"/>
      <c r="E43" s="2"/>
      <c r="F43" s="2"/>
      <c r="G43" s="2"/>
      <c r="H43" s="2"/>
      <c r="I43" s="2"/>
      <c r="J43" s="2"/>
      <c r="K43" s="2"/>
      <c r="L43" s="2"/>
      <c r="M43" s="2"/>
      <c r="N43" s="2"/>
      <c r="O43" s="2"/>
      <c r="P43" s="2"/>
      <c r="Q43" s="2"/>
      <c r="R43" s="2"/>
      <c r="S43" s="2"/>
      <c r="T43" s="2"/>
      <c r="U43" s="2"/>
      <c r="V43" s="2"/>
      <c r="W43" s="2"/>
      <c r="X43" s="2"/>
      <c r="Y43" s="2"/>
      <c r="Z43" s="2"/>
      <c r="AA43" s="2"/>
      <c r="AB43" s="2"/>
      <c r="AC43" s="2"/>
      <c r="AD43" s="2"/>
      <c r="AE43" s="2"/>
      <c r="AF43" s="2"/>
      <c r="AG43" s="2"/>
      <c r="AH43" s="2"/>
    </row>
    <row r="44" customFormat="false" ht="24" hidden="false" customHeight="true" outlineLevel="0" collapsed="false">
      <c r="A44" s="1"/>
      <c r="B44" s="1"/>
      <c r="C44" s="2"/>
      <c r="D44" s="2"/>
      <c r="E44" s="2"/>
      <c r="F44" s="2"/>
      <c r="G44" s="2"/>
      <c r="H44" s="2"/>
      <c r="I44" s="2"/>
      <c r="J44" s="2"/>
      <c r="K44" s="2"/>
      <c r="L44" s="2"/>
      <c r="M44" s="2"/>
      <c r="N44" s="2"/>
      <c r="O44" s="2"/>
      <c r="P44" s="2"/>
      <c r="Q44" s="2"/>
      <c r="R44" s="2"/>
      <c r="S44" s="2"/>
      <c r="T44" s="2"/>
      <c r="U44" s="2"/>
      <c r="V44" s="2"/>
      <c r="W44" s="2"/>
      <c r="X44" s="2"/>
      <c r="Y44" s="2"/>
      <c r="Z44" s="2"/>
      <c r="AA44" s="2"/>
      <c r="AB44" s="2"/>
      <c r="AC44" s="2"/>
      <c r="AD44" s="2"/>
      <c r="AE44" s="2"/>
      <c r="AF44" s="2"/>
      <c r="AG44" s="2"/>
      <c r="AH44" s="2"/>
    </row>
    <row r="45" customFormat="false" ht="24" hidden="false" customHeight="true" outlineLevel="0" collapsed="false">
      <c r="A45" s="1"/>
      <c r="B45" s="1"/>
      <c r="C45" s="2"/>
      <c r="D45" s="2"/>
      <c r="E45" s="2"/>
      <c r="F45" s="2"/>
      <c r="G45" s="2"/>
      <c r="H45" s="2"/>
      <c r="I45" s="2"/>
      <c r="J45" s="2"/>
      <c r="K45" s="2"/>
      <c r="L45" s="2"/>
      <c r="M45" s="2"/>
      <c r="N45" s="2"/>
      <c r="O45" s="2"/>
      <c r="P45" s="2"/>
      <c r="Q45" s="2"/>
      <c r="R45" s="2"/>
      <c r="S45" s="2"/>
      <c r="T45" s="2"/>
      <c r="U45" s="2"/>
      <c r="V45" s="2"/>
      <c r="W45" s="2"/>
      <c r="X45" s="2"/>
      <c r="Y45" s="2"/>
      <c r="Z45" s="2"/>
      <c r="AA45" s="2"/>
      <c r="AB45" s="2"/>
      <c r="AC45" s="2"/>
      <c r="AD45" s="2"/>
      <c r="AE45" s="2"/>
      <c r="AF45" s="2"/>
      <c r="AG45" s="2"/>
      <c r="AH45" s="2"/>
    </row>
    <row r="46" customFormat="false" ht="24" hidden="false" customHeight="true" outlineLevel="0" collapsed="false">
      <c r="A46" s="1"/>
      <c r="B46" s="1"/>
      <c r="C46" s="2"/>
      <c r="D46" s="2"/>
      <c r="E46" s="2"/>
      <c r="F46" s="2"/>
      <c r="G46" s="2"/>
      <c r="H46" s="2"/>
      <c r="I46" s="2"/>
      <c r="J46" s="2"/>
      <c r="K46" s="2"/>
      <c r="L46" s="2"/>
      <c r="M46" s="2"/>
      <c r="N46" s="2"/>
      <c r="O46" s="2"/>
      <c r="P46" s="2"/>
      <c r="Q46" s="2"/>
      <c r="R46" s="2"/>
      <c r="S46" s="2"/>
      <c r="T46" s="2"/>
      <c r="U46" s="2"/>
      <c r="V46" s="2"/>
      <c r="W46" s="2"/>
      <c r="X46" s="2"/>
      <c r="Y46" s="2"/>
      <c r="Z46" s="2"/>
      <c r="AA46" s="2"/>
      <c r="AB46" s="2"/>
      <c r="AC46" s="2"/>
      <c r="AD46" s="2"/>
      <c r="AE46" s="2"/>
      <c r="AF46" s="2"/>
      <c r="AG46" s="2"/>
      <c r="AH46" s="2"/>
    </row>
    <row r="47" customFormat="false" ht="24" hidden="false" customHeight="true" outlineLevel="0" collapsed="false">
      <c r="A47" s="1"/>
      <c r="B47" s="1"/>
      <c r="C47" s="2"/>
      <c r="D47" s="2"/>
      <c r="E47" s="2"/>
      <c r="F47" s="2"/>
      <c r="G47" s="2"/>
      <c r="H47" s="2"/>
      <c r="I47" s="2"/>
      <c r="J47" s="2"/>
      <c r="K47" s="2"/>
      <c r="L47" s="2"/>
      <c r="M47" s="2"/>
      <c r="N47" s="2"/>
      <c r="O47" s="2"/>
      <c r="P47" s="2"/>
      <c r="Q47" s="2"/>
      <c r="R47" s="2"/>
      <c r="S47" s="2"/>
      <c r="T47" s="2"/>
      <c r="U47" s="2"/>
      <c r="V47" s="2"/>
      <c r="W47" s="2"/>
      <c r="X47" s="2"/>
      <c r="Y47" s="2"/>
      <c r="Z47" s="2"/>
      <c r="AA47" s="2"/>
      <c r="AB47" s="2"/>
      <c r="AC47" s="2"/>
      <c r="AD47" s="2"/>
      <c r="AE47" s="2"/>
      <c r="AF47" s="2"/>
      <c r="AG47" s="2"/>
      <c r="AH47" s="2"/>
    </row>
    <row r="48" customFormat="false" ht="24" hidden="false" customHeight="true" outlineLevel="0" collapsed="false">
      <c r="A48" s="1"/>
      <c r="B48" s="1"/>
      <c r="C48" s="2"/>
      <c r="D48" s="2"/>
      <c r="E48" s="2"/>
      <c r="F48" s="2"/>
      <c r="G48" s="2"/>
      <c r="H48" s="2"/>
      <c r="I48" s="2"/>
      <c r="J48" s="2"/>
      <c r="K48" s="2"/>
      <c r="L48" s="2"/>
      <c r="M48" s="2"/>
      <c r="N48" s="2"/>
      <c r="O48" s="2"/>
      <c r="P48" s="2"/>
      <c r="Q48" s="2"/>
      <c r="R48" s="2"/>
      <c r="S48" s="2"/>
      <c r="T48" s="2"/>
      <c r="U48" s="2"/>
      <c r="V48" s="2"/>
      <c r="W48" s="2"/>
      <c r="X48" s="2"/>
      <c r="Y48" s="2"/>
      <c r="Z48" s="2"/>
      <c r="AA48" s="2"/>
      <c r="AB48" s="2"/>
      <c r="AC48" s="2"/>
      <c r="AD48" s="2"/>
      <c r="AE48" s="2"/>
      <c r="AF48" s="2"/>
      <c r="AG48" s="2"/>
      <c r="AH48" s="2"/>
    </row>
    <row r="49" customFormat="false" ht="24" hidden="false" customHeight="true" outlineLevel="0" collapsed="false">
      <c r="A49" s="1"/>
      <c r="B49" s="1"/>
      <c r="C49" s="2"/>
      <c r="D49" s="2"/>
      <c r="E49" s="2"/>
      <c r="F49" s="2"/>
      <c r="G49" s="2"/>
      <c r="H49" s="2"/>
      <c r="I49" s="2"/>
      <c r="J49" s="2"/>
      <c r="K49" s="2"/>
      <c r="L49" s="2"/>
      <c r="M49" s="2"/>
      <c r="N49" s="2"/>
      <c r="O49" s="2"/>
      <c r="P49" s="2"/>
      <c r="Q49" s="2"/>
      <c r="R49" s="2"/>
      <c r="S49" s="2"/>
      <c r="T49" s="2"/>
      <c r="U49" s="2"/>
      <c r="V49" s="2"/>
      <c r="W49" s="2"/>
      <c r="X49" s="2"/>
      <c r="Y49" s="2"/>
      <c r="Z49" s="2"/>
      <c r="AA49" s="2"/>
      <c r="AB49" s="2"/>
      <c r="AC49" s="2"/>
      <c r="AD49" s="2"/>
      <c r="AE49" s="2"/>
      <c r="AF49" s="2"/>
      <c r="AG49" s="2"/>
      <c r="AH49" s="2"/>
    </row>
    <row r="50" customFormat="false" ht="24" hidden="false" customHeight="true" outlineLevel="0" collapsed="false">
      <c r="A50" s="1"/>
      <c r="B50" s="1"/>
      <c r="C50" s="2"/>
      <c r="D50" s="2"/>
      <c r="E50" s="2"/>
      <c r="F50" s="2"/>
      <c r="G50" s="2"/>
      <c r="H50" s="2"/>
      <c r="I50" s="2"/>
      <c r="J50" s="2"/>
      <c r="K50" s="2"/>
      <c r="L50" s="2"/>
      <c r="M50" s="2"/>
      <c r="N50" s="2"/>
      <c r="O50" s="2"/>
      <c r="P50" s="2"/>
      <c r="Q50" s="2"/>
      <c r="R50" s="2"/>
      <c r="S50" s="2"/>
      <c r="T50" s="2"/>
      <c r="U50" s="2"/>
      <c r="V50" s="2"/>
      <c r="W50" s="2"/>
      <c r="X50" s="2"/>
      <c r="Y50" s="2"/>
      <c r="Z50" s="2"/>
      <c r="AA50" s="2"/>
      <c r="AB50" s="2"/>
      <c r="AC50" s="2"/>
      <c r="AD50" s="2"/>
      <c r="AE50" s="2"/>
      <c r="AF50" s="2"/>
      <c r="AG50" s="2"/>
      <c r="AH50" s="2"/>
    </row>
    <row r="51" customFormat="false" ht="24" hidden="false" customHeight="true" outlineLevel="0" collapsed="false">
      <c r="A51" s="1"/>
      <c r="B51" s="1"/>
      <c r="C51" s="2"/>
      <c r="D51" s="2"/>
      <c r="E51" s="2"/>
      <c r="F51" s="2"/>
      <c r="G51" s="2"/>
      <c r="H51" s="2"/>
      <c r="I51" s="2"/>
      <c r="J51" s="2"/>
      <c r="K51" s="2"/>
      <c r="L51" s="2"/>
      <c r="M51" s="2"/>
      <c r="N51" s="2"/>
      <c r="O51" s="2"/>
      <c r="P51" s="2"/>
      <c r="Q51" s="2"/>
      <c r="R51" s="2"/>
      <c r="S51" s="2"/>
      <c r="T51" s="2"/>
      <c r="U51" s="2"/>
      <c r="V51" s="2"/>
      <c r="W51" s="2"/>
      <c r="X51" s="2"/>
      <c r="Y51" s="2"/>
      <c r="Z51" s="2"/>
      <c r="AA51" s="2"/>
      <c r="AB51" s="2"/>
      <c r="AC51" s="2"/>
      <c r="AD51" s="2"/>
      <c r="AE51" s="2"/>
      <c r="AF51" s="2"/>
      <c r="AG51" s="2"/>
      <c r="AH51" s="2"/>
    </row>
    <row r="52" customFormat="false" ht="24" hidden="false" customHeight="true" outlineLevel="0" collapsed="false">
      <c r="A52" s="1"/>
      <c r="B52" s="1"/>
      <c r="C52" s="2"/>
      <c r="D52" s="2"/>
      <c r="E52" s="2"/>
      <c r="F52" s="2"/>
      <c r="G52" s="2"/>
      <c r="H52" s="2"/>
      <c r="I52" s="2"/>
      <c r="J52" s="2"/>
      <c r="K52" s="2"/>
      <c r="L52" s="2"/>
      <c r="M52" s="2"/>
      <c r="N52" s="2"/>
      <c r="O52" s="2"/>
      <c r="P52" s="2"/>
      <c r="Q52" s="2"/>
      <c r="R52" s="2"/>
      <c r="S52" s="2"/>
      <c r="T52" s="2"/>
      <c r="U52" s="2"/>
      <c r="V52" s="2"/>
      <c r="W52" s="2"/>
      <c r="X52" s="2"/>
      <c r="Y52" s="2"/>
      <c r="Z52" s="2"/>
      <c r="AA52" s="2"/>
      <c r="AB52" s="2"/>
      <c r="AC52" s="2"/>
      <c r="AD52" s="2"/>
      <c r="AE52" s="2"/>
      <c r="AF52" s="2"/>
      <c r="AG52" s="2"/>
      <c r="AH52" s="2"/>
    </row>
    <row r="53" customFormat="false" ht="24" hidden="false" customHeight="true" outlineLevel="0" collapsed="false">
      <c r="A53" s="1"/>
      <c r="B53" s="1"/>
      <c r="C53" s="2"/>
      <c r="D53" s="2"/>
      <c r="E53" s="2"/>
      <c r="F53" s="2"/>
      <c r="G53" s="2"/>
      <c r="H53" s="2"/>
      <c r="I53" s="2"/>
      <c r="J53" s="2"/>
      <c r="K53" s="2"/>
      <c r="L53" s="2"/>
      <c r="M53" s="2"/>
      <c r="N53" s="2"/>
      <c r="O53" s="2"/>
      <c r="P53" s="2"/>
      <c r="Q53" s="2"/>
      <c r="R53" s="2"/>
      <c r="S53" s="2"/>
      <c r="T53" s="2"/>
      <c r="U53" s="2"/>
      <c r="V53" s="2"/>
      <c r="W53" s="2"/>
      <c r="X53" s="2"/>
      <c r="Y53" s="2"/>
      <c r="Z53" s="2"/>
      <c r="AA53" s="2"/>
      <c r="AB53" s="2"/>
      <c r="AC53" s="2"/>
      <c r="AD53" s="2"/>
      <c r="AE53" s="2"/>
      <c r="AF53" s="2"/>
      <c r="AG53" s="2"/>
      <c r="AH53" s="2"/>
    </row>
    <row r="54" customFormat="false" ht="24" hidden="false" customHeight="true" outlineLevel="0" collapsed="false">
      <c r="A54" s="1"/>
      <c r="B54" s="1"/>
      <c r="C54" s="2"/>
      <c r="D54" s="2"/>
      <c r="E54" s="2"/>
      <c r="F54" s="2"/>
      <c r="G54" s="2"/>
      <c r="H54" s="2"/>
      <c r="I54" s="2"/>
      <c r="J54" s="2"/>
      <c r="K54" s="2"/>
      <c r="L54" s="2"/>
      <c r="M54" s="2"/>
      <c r="N54" s="2"/>
      <c r="O54" s="2"/>
      <c r="P54" s="2"/>
      <c r="Q54" s="2"/>
      <c r="R54" s="2"/>
      <c r="S54" s="2"/>
      <c r="T54" s="2"/>
      <c r="U54" s="2"/>
      <c r="V54" s="2"/>
      <c r="W54" s="2"/>
      <c r="X54" s="2"/>
      <c r="Y54" s="2"/>
      <c r="Z54" s="2"/>
      <c r="AA54" s="2"/>
      <c r="AB54" s="2"/>
      <c r="AC54" s="2"/>
      <c r="AD54" s="2"/>
      <c r="AE54" s="2"/>
      <c r="AF54" s="2"/>
      <c r="AG54" s="2"/>
      <c r="AH54" s="2"/>
    </row>
    <row r="55" customFormat="false" ht="24" hidden="false" customHeight="true" outlineLevel="0" collapsed="false">
      <c r="A55" s="1"/>
      <c r="B55" s="1"/>
      <c r="C55" s="2"/>
      <c r="D55" s="2"/>
      <c r="E55" s="2"/>
      <c r="F55" s="2"/>
      <c r="G55" s="2"/>
      <c r="H55" s="2"/>
      <c r="I55" s="2"/>
      <c r="J55" s="2"/>
      <c r="K55" s="2"/>
      <c r="L55" s="2"/>
      <c r="M55" s="2"/>
      <c r="N55" s="2"/>
      <c r="O55" s="2"/>
      <c r="P55" s="2"/>
      <c r="Q55" s="2"/>
      <c r="R55" s="2"/>
      <c r="S55" s="2"/>
      <c r="T55" s="2"/>
      <c r="U55" s="2"/>
      <c r="V55" s="2"/>
      <c r="W55" s="2"/>
      <c r="X55" s="2"/>
      <c r="Y55" s="2"/>
      <c r="Z55" s="2"/>
      <c r="AA55" s="2"/>
      <c r="AB55" s="2"/>
      <c r="AC55" s="2"/>
      <c r="AD55" s="2"/>
      <c r="AE55" s="2"/>
      <c r="AF55" s="2"/>
      <c r="AG55" s="2"/>
      <c r="AH55" s="2"/>
    </row>
    <row r="56" customFormat="false" ht="24" hidden="false" customHeight="true" outlineLevel="0" collapsed="false">
      <c r="A56" s="1"/>
      <c r="B56" s="1"/>
      <c r="C56" s="2"/>
      <c r="D56" s="2"/>
      <c r="E56" s="2"/>
      <c r="F56" s="2"/>
      <c r="G56" s="2"/>
      <c r="H56" s="2"/>
      <c r="I56" s="2"/>
      <c r="J56" s="2"/>
      <c r="K56" s="2"/>
      <c r="L56" s="2"/>
      <c r="M56" s="2"/>
      <c r="N56" s="2"/>
      <c r="O56" s="2"/>
      <c r="P56" s="2"/>
      <c r="Q56" s="2"/>
      <c r="R56" s="2"/>
      <c r="S56" s="2"/>
      <c r="T56" s="2"/>
      <c r="U56" s="2"/>
      <c r="V56" s="2"/>
      <c r="W56" s="2"/>
      <c r="X56" s="2"/>
      <c r="Y56" s="2"/>
      <c r="Z56" s="2"/>
      <c r="AA56" s="2"/>
      <c r="AB56" s="2"/>
      <c r="AC56" s="2"/>
      <c r="AD56" s="2"/>
      <c r="AE56" s="2"/>
      <c r="AF56" s="2"/>
      <c r="AG56" s="2"/>
      <c r="AH56" s="2"/>
    </row>
    <row r="57" customFormat="false" ht="24" hidden="false" customHeight="true" outlineLevel="0" collapsed="false">
      <c r="A57" s="1"/>
      <c r="B57" s="1"/>
      <c r="C57" s="2"/>
      <c r="D57" s="2"/>
      <c r="E57" s="2"/>
      <c r="F57" s="2"/>
      <c r="G57" s="2"/>
      <c r="H57" s="2"/>
      <c r="I57" s="2"/>
      <c r="J57" s="2"/>
      <c r="K57" s="2"/>
      <c r="L57" s="2"/>
      <c r="M57" s="2"/>
      <c r="N57" s="2"/>
      <c r="O57" s="2"/>
      <c r="P57" s="2"/>
      <c r="Q57" s="2"/>
      <c r="R57" s="2"/>
      <c r="S57" s="2"/>
      <c r="T57" s="2"/>
      <c r="U57" s="2"/>
      <c r="V57" s="2"/>
      <c r="W57" s="2"/>
      <c r="X57" s="2"/>
      <c r="Y57" s="2"/>
      <c r="Z57" s="2"/>
      <c r="AA57" s="2"/>
      <c r="AB57" s="2"/>
      <c r="AC57" s="2"/>
      <c r="AD57" s="2"/>
      <c r="AE57" s="2"/>
      <c r="AF57" s="2"/>
      <c r="AG57" s="2"/>
      <c r="AH57" s="2"/>
    </row>
    <row r="58" customFormat="false" ht="24" hidden="false" customHeight="true" outlineLevel="0" collapsed="false">
      <c r="A58" s="1"/>
      <c r="B58" s="1"/>
      <c r="C58" s="2"/>
      <c r="D58" s="2"/>
      <c r="E58" s="2"/>
      <c r="F58" s="2"/>
      <c r="G58" s="2"/>
      <c r="H58" s="2"/>
      <c r="I58" s="2"/>
      <c r="J58" s="2"/>
      <c r="K58" s="2"/>
      <c r="L58" s="2"/>
      <c r="M58" s="2"/>
      <c r="N58" s="2"/>
      <c r="O58" s="2"/>
      <c r="P58" s="2"/>
      <c r="Q58" s="2"/>
      <c r="R58" s="2"/>
      <c r="S58" s="2"/>
      <c r="T58" s="2"/>
      <c r="U58" s="2"/>
      <c r="V58" s="2"/>
      <c r="W58" s="2"/>
      <c r="X58" s="2"/>
      <c r="Y58" s="2"/>
      <c r="Z58" s="2"/>
      <c r="AA58" s="2"/>
      <c r="AB58" s="2"/>
      <c r="AC58" s="2"/>
      <c r="AD58" s="2"/>
      <c r="AE58" s="2"/>
      <c r="AF58" s="2"/>
      <c r="AG58" s="2"/>
      <c r="AH58" s="2"/>
    </row>
    <row r="59" customFormat="false" ht="24" hidden="false" customHeight="true" outlineLevel="0" collapsed="false">
      <c r="A59" s="1"/>
      <c r="B59" s="1"/>
      <c r="C59" s="2"/>
      <c r="D59" s="2"/>
      <c r="E59" s="2"/>
      <c r="F59" s="2"/>
      <c r="G59" s="2"/>
      <c r="H59" s="2"/>
      <c r="I59" s="2"/>
      <c r="J59" s="2"/>
      <c r="K59" s="2"/>
      <c r="L59" s="2"/>
      <c r="M59" s="2"/>
      <c r="N59" s="2"/>
      <c r="O59" s="2"/>
      <c r="P59" s="2"/>
      <c r="Q59" s="2"/>
      <c r="R59" s="2"/>
      <c r="S59" s="2"/>
      <c r="T59" s="2"/>
      <c r="U59" s="2"/>
      <c r="V59" s="2"/>
      <c r="W59" s="2"/>
      <c r="X59" s="2"/>
      <c r="Y59" s="2"/>
      <c r="Z59" s="2"/>
      <c r="AA59" s="2"/>
      <c r="AB59" s="2"/>
      <c r="AC59" s="2"/>
      <c r="AD59" s="2"/>
      <c r="AE59" s="2"/>
      <c r="AF59" s="2"/>
      <c r="AG59" s="2"/>
      <c r="AH59" s="2"/>
    </row>
    <row r="60" customFormat="false" ht="24" hidden="false" customHeight="true" outlineLevel="0" collapsed="false">
      <c r="A60" s="1"/>
      <c r="B60" s="1"/>
      <c r="C60" s="2"/>
      <c r="D60" s="2"/>
      <c r="E60" s="2"/>
      <c r="F60" s="2"/>
      <c r="G60" s="2"/>
      <c r="H60" s="2"/>
      <c r="I60" s="2"/>
      <c r="J60" s="2"/>
      <c r="K60" s="2"/>
      <c r="L60" s="2"/>
      <c r="M60" s="2"/>
      <c r="N60" s="2"/>
      <c r="O60" s="2"/>
      <c r="P60" s="2"/>
      <c r="Q60" s="2"/>
      <c r="R60" s="2"/>
      <c r="S60" s="2"/>
      <c r="T60" s="2"/>
      <c r="U60" s="2"/>
      <c r="V60" s="2"/>
      <c r="W60" s="2"/>
      <c r="X60" s="2"/>
      <c r="Y60" s="2"/>
      <c r="Z60" s="2"/>
      <c r="AA60" s="2"/>
      <c r="AB60" s="2"/>
      <c r="AC60" s="2"/>
      <c r="AD60" s="2"/>
      <c r="AE60" s="2"/>
      <c r="AF60" s="2"/>
      <c r="AG60" s="2"/>
      <c r="AH60" s="2"/>
    </row>
    <row r="61" customFormat="false" ht="24" hidden="false" customHeight="true" outlineLevel="0" collapsed="false">
      <c r="A61" s="1"/>
      <c r="B61" s="1"/>
      <c r="C61" s="2"/>
      <c r="D61" s="2"/>
      <c r="E61" s="2"/>
      <c r="F61" s="2"/>
      <c r="G61" s="2"/>
      <c r="H61" s="2"/>
      <c r="I61" s="2"/>
      <c r="J61" s="2"/>
      <c r="K61" s="2"/>
      <c r="L61" s="2"/>
      <c r="M61" s="2"/>
      <c r="N61" s="2"/>
      <c r="O61" s="2"/>
      <c r="P61" s="2"/>
      <c r="Q61" s="2"/>
      <c r="R61" s="2"/>
      <c r="S61" s="2"/>
      <c r="T61" s="2"/>
      <c r="U61" s="2"/>
      <c r="V61" s="2"/>
      <c r="W61" s="2"/>
      <c r="X61" s="2"/>
      <c r="Y61" s="2"/>
      <c r="Z61" s="2"/>
      <c r="AA61" s="2"/>
      <c r="AB61" s="2"/>
      <c r="AC61" s="2"/>
      <c r="AD61" s="2"/>
      <c r="AE61" s="2"/>
      <c r="AF61" s="2"/>
      <c r="AG61" s="2"/>
      <c r="AH61" s="2"/>
    </row>
    <row r="62" customFormat="false" ht="24" hidden="false" customHeight="true" outlineLevel="0" collapsed="false">
      <c r="A62" s="1"/>
      <c r="B62" s="1"/>
      <c r="C62" s="2"/>
      <c r="D62" s="2"/>
      <c r="E62" s="2"/>
      <c r="F62" s="2"/>
      <c r="G62" s="2"/>
      <c r="H62" s="2"/>
      <c r="I62" s="2"/>
      <c r="J62" s="2"/>
      <c r="K62" s="2"/>
      <c r="L62" s="2"/>
      <c r="M62" s="2"/>
      <c r="N62" s="2"/>
      <c r="O62" s="2"/>
      <c r="P62" s="2"/>
      <c r="Q62" s="2"/>
      <c r="R62" s="2"/>
      <c r="S62" s="2"/>
      <c r="T62" s="2"/>
      <c r="U62" s="2"/>
      <c r="V62" s="2"/>
      <c r="W62" s="2"/>
      <c r="X62" s="2"/>
      <c r="Y62" s="2"/>
      <c r="Z62" s="2"/>
      <c r="AA62" s="2"/>
      <c r="AB62" s="2"/>
      <c r="AC62" s="2"/>
      <c r="AD62" s="2"/>
      <c r="AE62" s="2"/>
      <c r="AF62" s="2"/>
      <c r="AG62" s="2"/>
      <c r="AH62" s="2"/>
    </row>
    <row r="63" customFormat="false" ht="24" hidden="false" customHeight="true" outlineLevel="0" collapsed="false">
      <c r="A63" s="1"/>
      <c r="B63" s="1"/>
      <c r="C63" s="2"/>
      <c r="D63" s="2"/>
      <c r="E63" s="2"/>
      <c r="F63" s="2"/>
      <c r="G63" s="2"/>
      <c r="H63" s="2"/>
      <c r="I63" s="2"/>
      <c r="J63" s="2"/>
      <c r="K63" s="2"/>
      <c r="L63" s="2"/>
      <c r="M63" s="2"/>
      <c r="N63" s="2"/>
      <c r="O63" s="2"/>
      <c r="P63" s="2"/>
      <c r="Q63" s="2"/>
      <c r="R63" s="2"/>
      <c r="S63" s="2"/>
      <c r="T63" s="2"/>
      <c r="U63" s="2"/>
      <c r="V63" s="2"/>
      <c r="W63" s="2"/>
      <c r="X63" s="2"/>
      <c r="Y63" s="2"/>
      <c r="Z63" s="2"/>
      <c r="AA63" s="2"/>
      <c r="AB63" s="2"/>
      <c r="AC63" s="2"/>
      <c r="AD63" s="2"/>
      <c r="AE63" s="2"/>
      <c r="AF63" s="2"/>
      <c r="AG63" s="2"/>
      <c r="AH63" s="2"/>
    </row>
    <row r="64" customFormat="false" ht="24" hidden="false" customHeight="true" outlineLevel="0" collapsed="false">
      <c r="A64" s="1"/>
      <c r="B64" s="1"/>
      <c r="C64" s="2"/>
      <c r="D64" s="2"/>
      <c r="E64" s="2"/>
      <c r="F64" s="2"/>
      <c r="G64" s="2"/>
      <c r="H64" s="2"/>
      <c r="I64" s="2"/>
      <c r="J64" s="2"/>
      <c r="K64" s="2"/>
      <c r="L64" s="2"/>
      <c r="M64" s="2"/>
      <c r="N64" s="2"/>
      <c r="O64" s="2"/>
      <c r="P64" s="2"/>
      <c r="Q64" s="2"/>
      <c r="R64" s="2"/>
      <c r="S64" s="2"/>
      <c r="T64" s="2"/>
      <c r="U64" s="2"/>
      <c r="V64" s="2"/>
      <c r="W64" s="2"/>
      <c r="X64" s="2"/>
      <c r="Y64" s="2"/>
      <c r="Z64" s="2"/>
      <c r="AA64" s="2"/>
      <c r="AB64" s="2"/>
      <c r="AC64" s="2"/>
      <c r="AD64" s="2"/>
      <c r="AE64" s="2"/>
      <c r="AF64" s="2"/>
      <c r="AG64" s="2"/>
      <c r="AH64" s="2"/>
    </row>
    <row r="65" customFormat="false" ht="24" hidden="false" customHeight="true" outlineLevel="0" collapsed="false">
      <c r="A65" s="1"/>
      <c r="B65" s="1"/>
      <c r="C65" s="2"/>
      <c r="D65" s="2"/>
      <c r="E65" s="2"/>
      <c r="F65" s="2"/>
      <c r="G65" s="2"/>
      <c r="H65" s="2"/>
      <c r="I65" s="2"/>
      <c r="J65" s="2"/>
      <c r="K65" s="2"/>
      <c r="L65" s="2"/>
      <c r="M65" s="2"/>
      <c r="N65" s="2"/>
      <c r="O65" s="2"/>
      <c r="P65" s="2"/>
      <c r="Q65" s="2"/>
      <c r="R65" s="2"/>
      <c r="S65" s="2"/>
      <c r="T65" s="2"/>
      <c r="U65" s="2"/>
      <c r="V65" s="2"/>
      <c r="W65" s="2"/>
      <c r="X65" s="2"/>
      <c r="Y65" s="2"/>
      <c r="Z65" s="2"/>
      <c r="AA65" s="2"/>
      <c r="AB65" s="2"/>
      <c r="AC65" s="2"/>
      <c r="AD65" s="2"/>
      <c r="AE65" s="2"/>
      <c r="AF65" s="2"/>
      <c r="AG65" s="2"/>
      <c r="AH65" s="2"/>
    </row>
    <row r="66" customFormat="false" ht="24" hidden="false" customHeight="true" outlineLevel="0" collapsed="false">
      <c r="A66" s="1"/>
      <c r="B66" s="1"/>
      <c r="C66" s="2"/>
      <c r="D66" s="2"/>
      <c r="E66" s="2"/>
      <c r="F66" s="2"/>
      <c r="G66" s="2"/>
      <c r="H66" s="2"/>
      <c r="I66" s="2"/>
      <c r="J66" s="2"/>
      <c r="K66" s="2"/>
      <c r="L66" s="2"/>
      <c r="M66" s="2"/>
      <c r="N66" s="2"/>
      <c r="O66" s="2"/>
      <c r="P66" s="2"/>
      <c r="Q66" s="2"/>
      <c r="R66" s="2"/>
      <c r="S66" s="2"/>
      <c r="T66" s="2"/>
      <c r="U66" s="2"/>
      <c r="V66" s="2"/>
      <c r="W66" s="2"/>
      <c r="X66" s="2"/>
      <c r="Y66" s="2"/>
      <c r="Z66" s="2"/>
      <c r="AA66" s="2"/>
      <c r="AB66" s="2"/>
      <c r="AC66" s="2"/>
      <c r="AD66" s="2"/>
      <c r="AE66" s="2"/>
      <c r="AF66" s="2"/>
      <c r="AG66" s="2"/>
      <c r="AH66" s="2"/>
    </row>
    <row r="67" customFormat="false" ht="24" hidden="false" customHeight="true" outlineLevel="0" collapsed="false">
      <c r="A67" s="1"/>
      <c r="B67" s="1"/>
      <c r="C67" s="2"/>
      <c r="D67" s="2"/>
      <c r="E67" s="2"/>
      <c r="F67" s="2"/>
      <c r="G67" s="2"/>
      <c r="H67" s="2"/>
      <c r="I67" s="2"/>
      <c r="J67" s="2"/>
      <c r="K67" s="2"/>
      <c r="L67" s="2"/>
      <c r="M67" s="2"/>
      <c r="N67" s="2"/>
      <c r="O67" s="2"/>
      <c r="P67" s="2"/>
      <c r="Q67" s="2"/>
      <c r="R67" s="2"/>
      <c r="S67" s="2"/>
      <c r="T67" s="2"/>
      <c r="U67" s="2"/>
      <c r="V67" s="2"/>
      <c r="W67" s="2"/>
      <c r="X67" s="2"/>
      <c r="Y67" s="2"/>
      <c r="Z67" s="2"/>
      <c r="AA67" s="2"/>
      <c r="AB67" s="2"/>
      <c r="AC67" s="2"/>
      <c r="AD67" s="2"/>
      <c r="AE67" s="2"/>
      <c r="AF67" s="2"/>
      <c r="AG67" s="2"/>
      <c r="AH67" s="2"/>
    </row>
    <row r="68" customFormat="false" ht="24" hidden="false" customHeight="true" outlineLevel="0" collapsed="false">
      <c r="A68" s="1"/>
      <c r="B68" s="1"/>
      <c r="C68" s="2"/>
      <c r="D68" s="2"/>
      <c r="E68" s="2"/>
      <c r="F68" s="2"/>
      <c r="G68" s="2"/>
      <c r="H68" s="2"/>
      <c r="I68" s="2"/>
      <c r="J68" s="2"/>
      <c r="K68" s="2"/>
      <c r="L68" s="2"/>
      <c r="M68" s="2"/>
      <c r="N68" s="2"/>
      <c r="O68" s="2"/>
      <c r="P68" s="2"/>
      <c r="Q68" s="2"/>
      <c r="R68" s="2"/>
      <c r="S68" s="2"/>
      <c r="T68" s="2"/>
      <c r="U68" s="2"/>
      <c r="V68" s="2"/>
      <c r="W68" s="2"/>
      <c r="X68" s="2"/>
      <c r="Y68" s="2"/>
      <c r="Z68" s="2"/>
      <c r="AA68" s="2"/>
      <c r="AB68" s="2"/>
      <c r="AC68" s="2"/>
      <c r="AD68" s="2"/>
      <c r="AE68" s="2"/>
      <c r="AF68" s="2"/>
      <c r="AG68" s="2"/>
      <c r="AH68" s="2"/>
    </row>
    <row r="69" customFormat="false" ht="24" hidden="false" customHeight="true" outlineLevel="0" collapsed="false">
      <c r="A69" s="1"/>
      <c r="B69" s="1"/>
      <c r="C69" s="2"/>
      <c r="D69" s="2"/>
      <c r="E69" s="2"/>
      <c r="F69" s="2"/>
      <c r="G69" s="2"/>
      <c r="H69" s="2"/>
      <c r="I69" s="2"/>
      <c r="J69" s="2"/>
      <c r="K69" s="2"/>
      <c r="L69" s="2"/>
      <c r="M69" s="2"/>
      <c r="N69" s="2"/>
      <c r="O69" s="2"/>
      <c r="P69" s="2"/>
      <c r="Q69" s="2"/>
      <c r="R69" s="2"/>
      <c r="S69" s="2"/>
      <c r="T69" s="2"/>
      <c r="U69" s="2"/>
      <c r="V69" s="2"/>
      <c r="W69" s="2"/>
      <c r="X69" s="2"/>
      <c r="Y69" s="2"/>
      <c r="Z69" s="2"/>
      <c r="AA69" s="2"/>
      <c r="AB69" s="2"/>
      <c r="AC69" s="2"/>
      <c r="AD69" s="2"/>
      <c r="AE69" s="2"/>
      <c r="AF69" s="2"/>
      <c r="AG69" s="2"/>
      <c r="AH69" s="2"/>
    </row>
    <row r="70" customFormat="false" ht="24" hidden="false" customHeight="true" outlineLevel="0" collapsed="false">
      <c r="A70" s="1"/>
      <c r="B70" s="1"/>
      <c r="C70" s="2"/>
      <c r="D70" s="2"/>
      <c r="E70" s="2"/>
      <c r="F70" s="2"/>
      <c r="G70" s="2"/>
      <c r="H70" s="2"/>
      <c r="I70" s="2"/>
      <c r="J70" s="2"/>
      <c r="K70" s="2"/>
      <c r="L70" s="2"/>
      <c r="M70" s="2"/>
      <c r="N70" s="2"/>
      <c r="O70" s="2"/>
      <c r="P70" s="2"/>
      <c r="Q70" s="2"/>
      <c r="R70" s="2"/>
      <c r="S70" s="2"/>
      <c r="T70" s="2"/>
      <c r="U70" s="2"/>
      <c r="V70" s="2"/>
      <c r="W70" s="2"/>
      <c r="X70" s="2"/>
      <c r="Y70" s="2"/>
      <c r="Z70" s="2"/>
      <c r="AA70" s="2"/>
      <c r="AB70" s="2"/>
      <c r="AC70" s="2"/>
      <c r="AD70" s="2"/>
      <c r="AE70" s="2"/>
      <c r="AF70" s="2"/>
      <c r="AG70" s="2"/>
      <c r="AH70" s="2"/>
    </row>
    <row r="71" customFormat="false" ht="24" hidden="false" customHeight="true" outlineLevel="0" collapsed="false">
      <c r="A71" s="1"/>
      <c r="B71" s="1"/>
      <c r="C71" s="2"/>
      <c r="D71" s="2"/>
      <c r="E71" s="2"/>
      <c r="F71" s="2"/>
      <c r="G71" s="2"/>
      <c r="H71" s="2"/>
      <c r="I71" s="2"/>
      <c r="J71" s="2"/>
      <c r="K71" s="2"/>
      <c r="L71" s="2"/>
      <c r="M71" s="2"/>
      <c r="N71" s="2"/>
      <c r="O71" s="2"/>
      <c r="P71" s="2"/>
      <c r="Q71" s="2"/>
      <c r="R71" s="2"/>
      <c r="S71" s="2"/>
      <c r="T71" s="2"/>
      <c r="U71" s="2"/>
      <c r="V71" s="2"/>
      <c r="W71" s="2"/>
      <c r="X71" s="2"/>
      <c r="Y71" s="2"/>
      <c r="Z71" s="2"/>
      <c r="AA71" s="2"/>
      <c r="AB71" s="2"/>
      <c r="AC71" s="2"/>
      <c r="AD71" s="2"/>
      <c r="AE71" s="2"/>
      <c r="AF71" s="2"/>
      <c r="AG71" s="2"/>
      <c r="AH71" s="2"/>
    </row>
    <row r="72" customFormat="false" ht="24" hidden="false" customHeight="true" outlineLevel="0" collapsed="false">
      <c r="A72" s="1"/>
      <c r="B72" s="1"/>
      <c r="C72" s="2"/>
      <c r="D72" s="2"/>
      <c r="E72" s="2"/>
      <c r="F72" s="2"/>
      <c r="G72" s="2"/>
      <c r="H72" s="2"/>
      <c r="I72" s="2"/>
      <c r="J72" s="2"/>
      <c r="K72" s="2"/>
      <c r="L72" s="2"/>
      <c r="M72" s="2"/>
      <c r="N72" s="2"/>
      <c r="O72" s="2"/>
      <c r="P72" s="2"/>
      <c r="Q72" s="2"/>
      <c r="R72" s="2"/>
      <c r="S72" s="2"/>
      <c r="T72" s="2"/>
      <c r="U72" s="2"/>
      <c r="V72" s="2"/>
      <c r="W72" s="2"/>
      <c r="X72" s="2"/>
      <c r="Y72" s="2"/>
      <c r="Z72" s="2"/>
      <c r="AA72" s="2"/>
      <c r="AB72" s="2"/>
      <c r="AC72" s="2"/>
      <c r="AD72" s="2"/>
      <c r="AE72" s="2"/>
      <c r="AF72" s="2"/>
      <c r="AG72" s="2"/>
      <c r="AH72" s="2"/>
    </row>
    <row r="73" customFormat="false" ht="24" hidden="false" customHeight="true" outlineLevel="0" collapsed="false">
      <c r="A73" s="1"/>
      <c r="B73" s="1"/>
      <c r="C73" s="2"/>
      <c r="D73" s="2"/>
      <c r="E73" s="2"/>
      <c r="F73" s="2"/>
      <c r="G73" s="2"/>
      <c r="H73" s="2"/>
      <c r="I73" s="2"/>
      <c r="J73" s="2"/>
      <c r="K73" s="2"/>
      <c r="L73" s="2"/>
      <c r="M73" s="2"/>
      <c r="N73" s="2"/>
      <c r="O73" s="2"/>
      <c r="P73" s="2"/>
      <c r="Q73" s="2"/>
      <c r="R73" s="2"/>
      <c r="S73" s="2"/>
      <c r="T73" s="2"/>
      <c r="U73" s="2"/>
      <c r="V73" s="2"/>
      <c r="W73" s="2"/>
      <c r="X73" s="2"/>
      <c r="Y73" s="2"/>
      <c r="Z73" s="2"/>
      <c r="AA73" s="2"/>
      <c r="AB73" s="2"/>
      <c r="AC73" s="2"/>
      <c r="AD73" s="2"/>
      <c r="AE73" s="2"/>
      <c r="AF73" s="2"/>
      <c r="AG73" s="2"/>
      <c r="AH73" s="2"/>
    </row>
    <row r="74" customFormat="false" ht="24" hidden="false" customHeight="true" outlineLevel="0" collapsed="false">
      <c r="A74" s="1"/>
      <c r="B74" s="1"/>
      <c r="C74" s="2"/>
      <c r="D74" s="2"/>
      <c r="E74" s="2"/>
      <c r="F74" s="2"/>
      <c r="G74" s="2"/>
      <c r="H74" s="2"/>
      <c r="I74" s="2"/>
      <c r="J74" s="2"/>
      <c r="K74" s="2"/>
      <c r="L74" s="2"/>
      <c r="M74" s="2"/>
      <c r="N74" s="2"/>
      <c r="O74" s="2"/>
      <c r="P74" s="2"/>
      <c r="Q74" s="2"/>
      <c r="R74" s="2"/>
      <c r="S74" s="2"/>
      <c r="T74" s="2"/>
      <c r="U74" s="2"/>
      <c r="V74" s="2"/>
      <c r="W74" s="2"/>
      <c r="X74" s="2"/>
      <c r="Y74" s="2"/>
      <c r="Z74" s="2"/>
      <c r="AA74" s="2"/>
      <c r="AB74" s="2"/>
      <c r="AC74" s="2"/>
      <c r="AD74" s="2"/>
      <c r="AE74" s="2"/>
      <c r="AF74" s="2"/>
      <c r="AG74" s="2"/>
      <c r="AH74" s="2"/>
    </row>
    <row r="75" customFormat="false" ht="24" hidden="false" customHeight="true" outlineLevel="0" collapsed="false">
      <c r="A75" s="1"/>
      <c r="B75" s="1"/>
      <c r="C75" s="2"/>
      <c r="D75" s="2"/>
      <c r="E75" s="2"/>
      <c r="F75" s="2"/>
      <c r="G75" s="2"/>
      <c r="H75" s="2"/>
      <c r="I75" s="2"/>
      <c r="J75" s="2"/>
      <c r="K75" s="2"/>
      <c r="L75" s="2"/>
      <c r="M75" s="2"/>
      <c r="N75" s="2"/>
      <c r="O75" s="2"/>
      <c r="P75" s="2"/>
      <c r="Q75" s="2"/>
      <c r="R75" s="2"/>
      <c r="S75" s="2"/>
      <c r="T75" s="2"/>
      <c r="U75" s="2"/>
      <c r="V75" s="2"/>
      <c r="W75" s="2"/>
      <c r="X75" s="2"/>
      <c r="Y75" s="2"/>
      <c r="Z75" s="2"/>
      <c r="AA75" s="2"/>
      <c r="AB75" s="2"/>
      <c r="AC75" s="2"/>
      <c r="AD75" s="2"/>
      <c r="AE75" s="2"/>
      <c r="AF75" s="2"/>
      <c r="AG75" s="2"/>
      <c r="AH75" s="2"/>
    </row>
    <row r="76" customFormat="false" ht="24" hidden="false" customHeight="true" outlineLevel="0" collapsed="false">
      <c r="A76" s="1"/>
      <c r="B76" s="1"/>
      <c r="C76" s="2"/>
      <c r="D76" s="2"/>
      <c r="E76" s="2"/>
      <c r="F76" s="2"/>
      <c r="G76" s="2"/>
      <c r="H76" s="2"/>
      <c r="I76" s="2"/>
      <c r="J76" s="2"/>
      <c r="K76" s="2"/>
      <c r="L76" s="2"/>
      <c r="M76" s="2"/>
      <c r="N76" s="2"/>
      <c r="O76" s="2"/>
      <c r="P76" s="2"/>
      <c r="Q76" s="2"/>
      <c r="R76" s="2"/>
      <c r="S76" s="2"/>
      <c r="T76" s="2"/>
      <c r="U76" s="2"/>
      <c r="V76" s="2"/>
      <c r="W76" s="2"/>
      <c r="X76" s="2"/>
      <c r="Y76" s="2"/>
      <c r="Z76" s="2"/>
      <c r="AA76" s="2"/>
      <c r="AB76" s="2"/>
      <c r="AC76" s="2"/>
      <c r="AD76" s="2"/>
      <c r="AE76" s="2"/>
      <c r="AF76" s="2"/>
      <c r="AG76" s="2"/>
      <c r="AH76" s="2"/>
    </row>
    <row r="77" customFormat="false" ht="24" hidden="false" customHeight="true" outlineLevel="0" collapsed="false">
      <c r="A77" s="1"/>
      <c r="B77" s="1"/>
      <c r="C77" s="2"/>
      <c r="D77" s="2"/>
      <c r="E77" s="2"/>
      <c r="F77" s="2"/>
      <c r="G77" s="2"/>
      <c r="H77" s="2"/>
      <c r="I77" s="2"/>
      <c r="J77" s="2"/>
      <c r="K77" s="2"/>
      <c r="L77" s="2"/>
      <c r="M77" s="2"/>
      <c r="N77" s="2"/>
      <c r="O77" s="2"/>
      <c r="P77" s="2"/>
      <c r="Q77" s="2"/>
      <c r="R77" s="2"/>
      <c r="S77" s="2"/>
      <c r="T77" s="2"/>
      <c r="U77" s="2"/>
      <c r="V77" s="2"/>
      <c r="W77" s="2"/>
      <c r="X77" s="2"/>
      <c r="Y77" s="2"/>
      <c r="Z77" s="2"/>
      <c r="AA77" s="2"/>
      <c r="AB77" s="2"/>
      <c r="AC77" s="2"/>
      <c r="AD77" s="2"/>
      <c r="AE77" s="2"/>
      <c r="AF77" s="2"/>
      <c r="AG77" s="2"/>
      <c r="AH77" s="2"/>
    </row>
    <row r="78" customFormat="false" ht="24" hidden="false" customHeight="true" outlineLevel="0" collapsed="false">
      <c r="A78" s="1"/>
      <c r="B78" s="1"/>
      <c r="C78" s="2"/>
      <c r="D78" s="2"/>
      <c r="E78" s="2"/>
      <c r="F78" s="2"/>
      <c r="G78" s="2"/>
      <c r="H78" s="2"/>
      <c r="I78" s="2"/>
      <c r="J78" s="2"/>
      <c r="K78" s="2"/>
      <c r="L78" s="2"/>
      <c r="M78" s="2"/>
      <c r="N78" s="2"/>
      <c r="O78" s="2"/>
      <c r="P78" s="2"/>
      <c r="Q78" s="2"/>
      <c r="R78" s="2"/>
      <c r="S78" s="2"/>
      <c r="T78" s="2"/>
      <c r="U78" s="2"/>
      <c r="V78" s="2"/>
      <c r="W78" s="2"/>
      <c r="X78" s="2"/>
      <c r="Y78" s="2"/>
      <c r="Z78" s="2"/>
      <c r="AA78" s="2"/>
      <c r="AB78" s="2"/>
      <c r="AC78" s="2"/>
      <c r="AD78" s="2"/>
      <c r="AE78" s="2"/>
      <c r="AF78" s="2"/>
      <c r="AG78" s="2"/>
      <c r="AH78" s="2"/>
    </row>
    <row r="79" customFormat="false" ht="24" hidden="false" customHeight="true" outlineLevel="0" collapsed="false">
      <c r="A79" s="1"/>
      <c r="B79" s="1"/>
      <c r="C79" s="2"/>
      <c r="D79" s="2"/>
      <c r="E79" s="2"/>
      <c r="F79" s="2"/>
      <c r="G79" s="2"/>
      <c r="H79" s="2"/>
      <c r="I79" s="2"/>
      <c r="J79" s="2"/>
      <c r="K79" s="2"/>
      <c r="L79" s="2"/>
      <c r="M79" s="2"/>
      <c r="N79" s="2"/>
      <c r="O79" s="2"/>
      <c r="P79" s="2"/>
      <c r="Q79" s="2"/>
      <c r="R79" s="2"/>
      <c r="S79" s="2"/>
      <c r="T79" s="2"/>
      <c r="U79" s="2"/>
      <c r="V79" s="2"/>
      <c r="W79" s="2"/>
      <c r="X79" s="2"/>
      <c r="Y79" s="2"/>
      <c r="Z79" s="2"/>
      <c r="AA79" s="2"/>
      <c r="AB79" s="2"/>
      <c r="AC79" s="2"/>
      <c r="AD79" s="2"/>
      <c r="AE79" s="2"/>
      <c r="AF79" s="2"/>
      <c r="AG79" s="2"/>
      <c r="AH79" s="2"/>
    </row>
    <row r="80" customFormat="false" ht="24" hidden="false" customHeight="true" outlineLevel="0" collapsed="false">
      <c r="A80" s="1"/>
      <c r="B80" s="1"/>
      <c r="C80" s="2"/>
      <c r="D80" s="2"/>
      <c r="E80" s="2"/>
      <c r="F80" s="2"/>
      <c r="G80" s="2"/>
      <c r="H80" s="2"/>
      <c r="I80" s="2"/>
      <c r="J80" s="2"/>
      <c r="K80" s="2"/>
      <c r="L80" s="2"/>
      <c r="M80" s="2"/>
      <c r="N80" s="2"/>
      <c r="O80" s="2"/>
      <c r="P80" s="2"/>
      <c r="Q80" s="2"/>
      <c r="R80" s="2"/>
      <c r="S80" s="2"/>
      <c r="T80" s="2"/>
      <c r="U80" s="2"/>
      <c r="V80" s="2"/>
      <c r="W80" s="2"/>
      <c r="X80" s="2"/>
      <c r="Y80" s="2"/>
      <c r="Z80" s="2"/>
      <c r="AA80" s="2"/>
      <c r="AB80" s="2"/>
      <c r="AC80" s="2"/>
      <c r="AD80" s="2"/>
      <c r="AE80" s="2"/>
      <c r="AF80" s="2"/>
      <c r="AG80" s="2"/>
      <c r="AH80" s="2"/>
    </row>
    <row r="81" customFormat="false" ht="24" hidden="false" customHeight="true" outlineLevel="0" collapsed="false">
      <c r="A81" s="1"/>
      <c r="B81" s="1"/>
      <c r="C81" s="2"/>
      <c r="D81" s="2"/>
      <c r="E81" s="2"/>
      <c r="F81" s="2"/>
      <c r="G81" s="2"/>
      <c r="H81" s="2"/>
      <c r="I81" s="2"/>
      <c r="J81" s="2"/>
      <c r="K81" s="2"/>
      <c r="L81" s="2"/>
      <c r="M81" s="2"/>
      <c r="N81" s="2"/>
      <c r="O81" s="2"/>
      <c r="P81" s="2"/>
      <c r="Q81" s="2"/>
      <c r="R81" s="2"/>
      <c r="S81" s="2"/>
      <c r="T81" s="2"/>
      <c r="U81" s="2"/>
      <c r="V81" s="2"/>
      <c r="W81" s="2"/>
      <c r="X81" s="2"/>
      <c r="Y81" s="2"/>
      <c r="Z81" s="2"/>
      <c r="AA81" s="2"/>
      <c r="AB81" s="2"/>
      <c r="AC81" s="2"/>
      <c r="AD81" s="2"/>
      <c r="AE81" s="2"/>
      <c r="AF81" s="2"/>
      <c r="AG81" s="2"/>
      <c r="AH81" s="2"/>
    </row>
    <row r="82" customFormat="false" ht="24" hidden="false" customHeight="true" outlineLevel="0" collapsed="false">
      <c r="A82" s="1"/>
      <c r="B82" s="1"/>
      <c r="C82" s="2"/>
      <c r="D82" s="2"/>
      <c r="E82" s="2"/>
      <c r="F82" s="2"/>
      <c r="G82" s="2"/>
      <c r="H82" s="2"/>
      <c r="I82" s="2"/>
      <c r="J82" s="2"/>
      <c r="K82" s="2"/>
      <c r="L82" s="2"/>
      <c r="M82" s="2"/>
      <c r="N82" s="2"/>
      <c r="O82" s="2"/>
      <c r="P82" s="2"/>
      <c r="Q82" s="2"/>
      <c r="R82" s="2"/>
      <c r="S82" s="2"/>
      <c r="T82" s="2"/>
      <c r="U82" s="2"/>
      <c r="V82" s="2"/>
      <c r="W82" s="2"/>
      <c r="X82" s="2"/>
      <c r="Y82" s="2"/>
      <c r="Z82" s="2"/>
      <c r="AA82" s="2"/>
      <c r="AB82" s="2"/>
      <c r="AC82" s="2"/>
      <c r="AD82" s="2"/>
      <c r="AE82" s="2"/>
      <c r="AF82" s="2"/>
      <c r="AG82" s="2"/>
      <c r="AH82" s="2"/>
    </row>
    <row r="83" customFormat="false" ht="24" hidden="false" customHeight="true" outlineLevel="0" collapsed="false">
      <c r="A83" s="1"/>
      <c r="B83" s="1"/>
      <c r="C83" s="2"/>
      <c r="D83" s="2"/>
      <c r="E83" s="2"/>
      <c r="F83" s="2"/>
      <c r="G83" s="2"/>
      <c r="H83" s="2"/>
      <c r="I83" s="2"/>
      <c r="J83" s="2"/>
      <c r="K83" s="2"/>
      <c r="L83" s="2"/>
      <c r="M83" s="2"/>
      <c r="N83" s="2"/>
      <c r="O83" s="2"/>
      <c r="P83" s="2"/>
      <c r="Q83" s="2"/>
      <c r="R83" s="2"/>
      <c r="S83" s="2"/>
      <c r="T83" s="2"/>
      <c r="U83" s="2"/>
      <c r="V83" s="2"/>
      <c r="W83" s="2"/>
      <c r="X83" s="2"/>
      <c r="Y83" s="2"/>
      <c r="Z83" s="2"/>
      <c r="AA83" s="2"/>
      <c r="AB83" s="2"/>
      <c r="AC83" s="2"/>
      <c r="AD83" s="2"/>
      <c r="AE83" s="2"/>
      <c r="AF83" s="2"/>
      <c r="AG83" s="2"/>
      <c r="AH83" s="2"/>
    </row>
    <row r="84" customFormat="false" ht="24" hidden="false" customHeight="true" outlineLevel="0" collapsed="false">
      <c r="A84" s="1"/>
      <c r="B84" s="1"/>
      <c r="C84" s="2"/>
      <c r="D84" s="2"/>
      <c r="E84" s="2"/>
      <c r="F84" s="2"/>
      <c r="G84" s="2"/>
      <c r="H84" s="2"/>
      <c r="I84" s="2"/>
      <c r="J84" s="2"/>
      <c r="K84" s="2"/>
      <c r="L84" s="2"/>
      <c r="M84" s="2"/>
      <c r="N84" s="2"/>
      <c r="O84" s="2"/>
      <c r="P84" s="2"/>
      <c r="Q84" s="2"/>
      <c r="R84" s="2"/>
      <c r="S84" s="2"/>
      <c r="T84" s="2"/>
      <c r="U84" s="2"/>
      <c r="V84" s="2"/>
      <c r="W84" s="2"/>
      <c r="X84" s="2"/>
      <c r="Y84" s="2"/>
      <c r="Z84" s="2"/>
      <c r="AA84" s="2"/>
      <c r="AB84" s="2"/>
      <c r="AC84" s="2"/>
      <c r="AD84" s="2"/>
      <c r="AE84" s="2"/>
      <c r="AF84" s="2"/>
      <c r="AG84" s="2"/>
      <c r="AH84" s="2"/>
    </row>
    <row r="85" customFormat="false" ht="24" hidden="false" customHeight="true" outlineLevel="0" collapsed="false">
      <c r="A85" s="1"/>
      <c r="B85" s="1"/>
      <c r="C85" s="2"/>
      <c r="D85" s="2"/>
      <c r="E85" s="2"/>
      <c r="F85" s="2"/>
      <c r="G85" s="2"/>
      <c r="H85" s="2"/>
      <c r="I85" s="2"/>
      <c r="J85" s="2"/>
      <c r="K85" s="2"/>
      <c r="L85" s="2"/>
      <c r="M85" s="2"/>
      <c r="N85" s="2"/>
      <c r="O85" s="2"/>
      <c r="P85" s="2"/>
      <c r="Q85" s="2"/>
      <c r="R85" s="2"/>
      <c r="S85" s="2"/>
      <c r="T85" s="2"/>
      <c r="U85" s="2"/>
      <c r="V85" s="2"/>
      <c r="W85" s="2"/>
      <c r="X85" s="2"/>
      <c r="Y85" s="2"/>
      <c r="Z85" s="2"/>
      <c r="AA85" s="2"/>
      <c r="AB85" s="2"/>
      <c r="AC85" s="2"/>
      <c r="AD85" s="2"/>
      <c r="AE85" s="2"/>
      <c r="AF85" s="2"/>
      <c r="AG85" s="2"/>
      <c r="AH85" s="2"/>
    </row>
    <row r="86" customFormat="false" ht="24" hidden="false" customHeight="true" outlineLevel="0" collapsed="false">
      <c r="A86" s="1"/>
      <c r="B86" s="1"/>
      <c r="C86" s="2"/>
      <c r="D86" s="2"/>
      <c r="E86" s="2"/>
      <c r="F86" s="2"/>
      <c r="G86" s="2"/>
      <c r="H86" s="2"/>
      <c r="I86" s="2"/>
      <c r="J86" s="2"/>
      <c r="K86" s="2"/>
      <c r="L86" s="2"/>
      <c r="M86" s="2"/>
      <c r="N86" s="2"/>
      <c r="O86" s="2"/>
      <c r="P86" s="2"/>
      <c r="Q86" s="2"/>
      <c r="R86" s="2"/>
      <c r="S86" s="2"/>
      <c r="T86" s="2"/>
      <c r="U86" s="2"/>
      <c r="V86" s="2"/>
      <c r="W86" s="2"/>
      <c r="X86" s="2"/>
      <c r="Y86" s="2"/>
      <c r="Z86" s="2"/>
      <c r="AA86" s="2"/>
      <c r="AB86" s="2"/>
      <c r="AC86" s="2"/>
      <c r="AD86" s="2"/>
      <c r="AE86" s="2"/>
      <c r="AF86" s="2"/>
      <c r="AG86" s="2"/>
      <c r="AH86" s="2"/>
    </row>
  </sheetData>
  <printOptions headings="false" gridLines="false" gridLinesSet="true" horizontalCentered="false" verticalCentered="false"/>
  <pageMargins left="0.7" right="0.7" top="0.75" bottom="0.75"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2026-10-31T21:51:15Z</dcterms:created>
  <dc:creator>openpyxl</dc:creator>
  <dc:description/>
  <dc:language>en-US</dc:language>
  <cp:lastModifiedBy/>
  <dcterms:modified xsi:type="dcterms:W3CDTF">2026-10-31T21:51:15Z</dcterms:modified>
  <cp:revision>0</cp:revision>
  <dc:subject/>
  <dc:title/>
</cp:coreProperties>
</file>

<file path=docProps/custom.xml><?xml version="1.0" encoding="utf-8"?>
<Properties xmlns="http://schemas.openxmlformats.org/officeDocument/2006/custom-properties" xmlns:vt="http://schemas.openxmlformats.org/officeDocument/2006/docPropsVTypes"/>
</file>