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Economics" sheetId="3" state="visible" r:id="rId5"/>
    <sheet name="Contingencies" sheetId="4" state="visible" r:id="rId6"/>
    <sheet name="Conditions" sheetId="5" state="visible" r:id="rId7"/>
    <sheet name="Guide" sheetId="6" state="visible" r:id="rId8"/>
  </sheet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<sst xmlns="http://schemas.openxmlformats.org/spreadsheetml/2006/main" count="418" uniqueCount="309">
  <si>
    <t xml:space="preserve">LOI Economics &amp; Risk Allocator</t>
  </si>
  <si>
    <t xml:space="preserve">USD thousands. How does the structure change price, cash, control and downside exposure?</t>
  </si>
  <si>
    <t xml:space="preserve">Case selected</t>
  </si>
  <si>
    <t xml:space="preserve">Base</t>
  </si>
  <si>
    <t xml:space="preserve">Price at the selected terms</t>
  </si>
  <si>
    <t xml:space="preserve">Decision posture</t>
  </si>
  <si>
    <t xml:space="preserve">Headline enterprise value</t>
  </si>
  <si>
    <t xml:space="preserve">Calculation inputs</t>
  </si>
  <si>
    <t xml:space="preserve">Agreed fixed equity</t>
  </si>
  <si>
    <t xml:space="preserve">Closing stock value</t>
  </si>
  <si>
    <t xml:space="preserve">Delivered fixed equity</t>
  </si>
  <si>
    <t xml:space="preserve">Buyer cost of equity consideration (today's dollars)</t>
  </si>
  <si>
    <t xml:space="preserve">Decision readiness</t>
  </si>
  <si>
    <t xml:space="preserve">Buyer cost as enterprise value (today's dollars)</t>
  </si>
  <si>
    <t xml:space="preserve">Enterprise value if every earnout pays in full</t>
  </si>
  <si>
    <t xml:space="preserve">Headroom to private EV ceiling</t>
  </si>
  <si>
    <t xml:space="preserve">EV equivalents include the NWC adjustment. Maximum contingent cash is unweighted and at the entered stock price.</t>
  </si>
  <si>
    <t xml:space="preserve">Close liquidity</t>
  </si>
  <si>
    <t xml:space="preserve">Exposure remaining after close</t>
  </si>
  <si>
    <t xml:space="preserve">Cash directly to seller</t>
  </si>
  <si>
    <t xml:space="preserve">Unfunded holdback</t>
  </si>
  <si>
    <t xml:space="preserve">Funded escrow</t>
  </si>
  <si>
    <t xml:space="preserve">Maximum contingent cash</t>
  </si>
  <si>
    <t xml:space="preserve">Total cash uses at close</t>
  </si>
  <si>
    <t xml:space="preserve">Expected contingent cash</t>
  </si>
  <si>
    <t xml:space="preserve">Entered funding sources</t>
  </si>
  <si>
    <t xml:space="preserve">Post-close debt principal</t>
  </si>
  <si>
    <t xml:space="preserve">Funding surplus / (gap)</t>
  </si>
  <si>
    <t xml:space="preserve">Debt + deferred cash principal</t>
  </si>
  <si>
    <t xml:space="preserve">Exclusivity</t>
  </si>
  <si>
    <t xml:space="preserve">First pass in 10–15 minutes</t>
  </si>
  <si>
    <t xml:space="preserve">Days remaining to expiry</t>
  </si>
  <si>
    <t xml:space="preserve">1. Replace core Assumptions and set the price ceiling.</t>
  </si>
  <si>
    <t xml:space="preserve">Close beyond expiry (days)</t>
  </si>
  <si>
    <t xml:space="preserve">2. Define contingencies, caps, timing and evidence.</t>
  </si>
  <si>
    <t xml:space="preserve">Buyer further process cost</t>
  </si>
  <si>
    <t xml:space="preserve">3. Assign Conditions to named owners; resolve each.</t>
  </si>
  <si>
    <t xml:space="preserve">Seller further process cost</t>
  </si>
  <si>
    <t xml:space="preserve">4. Switch to Downside; review funding and expiry.</t>
  </si>
  <si>
    <t xml:space="preserve">Required conditions unresolved</t>
  </si>
  <si>
    <t xml:space="preserve">Formula completeness does not approve a transaction.</t>
  </si>
  <si>
    <t xml:space="preserve">Walk decisions</t>
  </si>
  <si>
    <t xml:space="preserve">Keep the private ceiling fixed as terms move.</t>
  </si>
  <si>
    <t xml:space="preserve">Conditions included</t>
  </si>
  <si>
    <t xml:space="preserve">Contingent definitions missing</t>
  </si>
  <si>
    <t xml:space="preserve">Assumption examples • Mike Ye • Version 1.0.1 • September 10, 2026</t>
  </si>
  <si>
    <t xml:space="preserve">Assumptions</t>
  </si>
  <si>
    <t xml:space="preserve">Assumption examples. USD thousands, except USD per share, dates and years.</t>
  </si>
  <si>
    <t xml:space="preserve">Core term</t>
  </si>
  <si>
    <t xml:space="preserve">Assumption</t>
  </si>
  <si>
    <t xml:space="preserve">Meaning</t>
  </si>
  <si>
    <t xml:space="preserve">Debt-free business value at the agreed NWC peg.</t>
  </si>
  <si>
    <t xml:space="preserve">Debt repaid at close</t>
  </si>
  <si>
    <t xml:space="preserve">Deducted from seller equity and funded at close.</t>
  </si>
  <si>
    <t xml:space="preserve">Debt retained / assumed</t>
  </si>
  <si>
    <t xml:space="preserve">Deducted from seller equity; retained debt is not a close cash use.</t>
  </si>
  <si>
    <t xml:space="preserve">Eligible excess cash</t>
  </si>
  <si>
    <t xml:space="preserve">Cash transferred and credited to seller; not reused as a funding source here.</t>
  </si>
  <si>
    <t xml:space="preserve">Working-capital peg</t>
  </si>
  <si>
    <t xml:space="preserve">Normalized delivered NWC, excluding cash and debt already bridged.</t>
  </si>
  <si>
    <t xml:space="preserve">Stock reference allocation</t>
  </si>
  <si>
    <t xml:space="preserve">Fixed equity allocated to buyer shares at the reference price.</t>
  </si>
  <si>
    <t xml:space="preserve">Seller rollover amount</t>
  </si>
  <si>
    <t xml:space="preserve">Noncash reinvestment; separate from buyer stock.</t>
  </si>
  <si>
    <t xml:space="preserve">Part of fixed cash; funded at close, restricted from seller.</t>
  </si>
  <si>
    <t xml:space="preserve">Part of fixed cash; paid later, without modeled interest.</t>
  </si>
  <si>
    <t xml:space="preserve">Annual discount rate</t>
  </si>
  <si>
    <t xml:space="preserve">Discount expected contingent cash and deferred holdback.</t>
  </si>
  <si>
    <t xml:space="preserve">Reference share price (USD)</t>
  </si>
  <si>
    <t xml:space="preserve">Used to lock shares under Fixed shares mode.</t>
  </si>
  <si>
    <t xml:space="preserve">Rollover issuer</t>
  </si>
  <si>
    <t xml:space="preserve">Assumption: acquisition vehicle</t>
  </si>
  <si>
    <t xml:space="preserve">Name the entity in which seller retains or receives an interest.</t>
  </si>
  <si>
    <t xml:space="preserve">Required cash into business</t>
  </si>
  <si>
    <t xml:space="preserve">Additional close cash use, separate from eligible excess cash.</t>
  </si>
  <si>
    <t xml:space="preserve">Private EV ceiling</t>
  </si>
  <si>
    <t xml:space="preserve">Compare with 'Enterprise value if every earnout pays in full' on the Dashboard.</t>
  </si>
  <si>
    <t xml:space="preserve">Review date</t>
  </si>
  <si>
    <t xml:space="preserve">Fixed as-of date. Update deliberately; no moving TODAY() assumption.</t>
  </si>
  <si>
    <t xml:space="preserve">Exclusivity start</t>
  </si>
  <si>
    <t xml:space="preserve">Calendar date; elapsed/remaining days exclude the starting day.</t>
  </si>
  <si>
    <t xml:space="preserve">Exclusivity end</t>
  </si>
  <si>
    <t xml:space="preserve">Negotiated end date; extension is a new decision.</t>
  </si>
  <si>
    <t xml:space="preserve">Buyer incremental daily cost</t>
  </si>
  <si>
    <t xml:space="preserve">Process cost per calendar day, separate from close fees and purchase price.</t>
  </si>
  <si>
    <t xml:space="preserve">Seller incremental daily cost</t>
  </si>
  <si>
    <t xml:space="preserve">Seller process cost per day; opportunity cost is described in Conditions.</t>
  </si>
  <si>
    <t xml:space="preserve">Stock pricing mode</t>
  </si>
  <si>
    <t xml:space="preserve">Fixed shares</t>
  </si>
  <si>
    <t xml:space="preserve">Fixed shares locks the reference share count; Fixed value locks value.</t>
  </si>
  <si>
    <t xml:space="preserve">Decision authority</t>
  </si>
  <si>
    <t xml:space="preserve">Enter the named person authorized to approve price and open risks.</t>
  </si>
  <si>
    <t xml:space="preserve">Holdback payment years</t>
  </si>
  <si>
    <t xml:space="preserve">Years from close; contractual nominal amount remains due.</t>
  </si>
  <si>
    <t xml:space="preserve">Rollover rights / control</t>
  </si>
  <si>
    <t xml:space="preserve">Assumption: board and consent rights unresolved</t>
  </si>
  <si>
    <t xml:space="preserve">Record governance, dilution, distributions and exit terms; amount is not voting control.</t>
  </si>
  <si>
    <t xml:space="preserve">Scenario driver</t>
  </si>
  <si>
    <t xml:space="preserve">Active / case</t>
  </si>
  <si>
    <t xml:space="preserve">Delivered NWC</t>
  </si>
  <si>
    <t xml:space="preserve">Active</t>
  </si>
  <si>
    <t xml:space="preserve">Downside</t>
  </si>
  <si>
    <t xml:space="preserve">Closing share price (USD)</t>
  </si>
  <si>
    <t xml:space="preserve">Buyer cash available</t>
  </si>
  <si>
    <t xml:space="preserve">New debt drawn at close</t>
  </si>
  <si>
    <t xml:space="preserve">Fees paid at close</t>
  </si>
  <si>
    <t xml:space="preserve">Expected close date</t>
  </si>
  <si>
    <t xml:space="preserve">Price inputs</t>
  </si>
  <si>
    <t xml:space="preserve">Funding inputs</t>
  </si>
  <si>
    <t xml:space="preserve">Time inputs</t>
  </si>
  <si>
    <t xml:space="preserve">Economics</t>
  </si>
  <si>
    <t xml:space="preserve">USD thousands. Positive uses / obligations. Equity bridge uses the selected NWC and stock price.</t>
  </si>
  <si>
    <t xml:space="preserve">Enterprise value to agreed fixed equity</t>
  </si>
  <si>
    <t xml:space="preserve">NWC peg</t>
  </si>
  <si>
    <t xml:space="preserve">NWC adjustment</t>
  </si>
  <si>
    <t xml:space="preserve">Delivered NWC minus peg; no cash or debt included twice.</t>
  </si>
  <si>
    <t xml:space="preserve">Agreed fixed equity consideration</t>
  </si>
  <si>
    <t xml:space="preserve">Cash, stock and rollover</t>
  </si>
  <si>
    <t xml:space="preserve">Seller rollover</t>
  </si>
  <si>
    <t xml:space="preserve">Fixed cash allocation</t>
  </si>
  <si>
    <t xml:space="preserve">Residual fixed equity after stock reference allocation and rollover.</t>
  </si>
  <si>
    <t xml:space="preserve">Allocation status</t>
  </si>
  <si>
    <t xml:space="preserve">Reference shares (thousands)</t>
  </si>
  <si>
    <t xml:space="preserve">USD thousands divided by USD/share = thousands of shares.</t>
  </si>
  <si>
    <t xml:space="preserve">Closing shares (thousands)</t>
  </si>
  <si>
    <t xml:space="preserve">Stock value at closing price</t>
  </si>
  <si>
    <t xml:space="preserve">Stock value change vs reference</t>
  </si>
  <si>
    <t xml:space="preserve">Delivered fixed equity value</t>
  </si>
  <si>
    <t xml:space="preserve">Cash + closing stock value + rollover; holdback is still part of cash.</t>
  </si>
  <si>
    <t xml:space="preserve">Deferred holdback</t>
  </si>
  <si>
    <t xml:space="preserve">Cash paid directly to seller</t>
  </si>
  <si>
    <t xml:space="preserve">Cash funded for fixed equity</t>
  </si>
  <si>
    <t xml:space="preserve">Includes funded escrow; excludes deferred holdback.</t>
  </si>
  <si>
    <t xml:space="preserve">Holdback present value</t>
  </si>
  <si>
    <t xml:space="preserve">Contingent price and effective buyer cost</t>
  </si>
  <si>
    <t xml:space="preserve">Expected contingent present value</t>
  </si>
  <si>
    <t xml:space="preserve">Expected nominal equity cost</t>
  </si>
  <si>
    <t xml:space="preserve">Delivered fixed equity plus probability-weighted contingent cash.</t>
  </si>
  <si>
    <t xml:space="preserve">Buyer PV equity cost</t>
  </si>
  <si>
    <t xml:space="preserve">Fixed equity less holdback discount + expected contingent PV.</t>
  </si>
  <si>
    <t xml:space="preserve">Equity + maximum contingent cash</t>
  </si>
  <si>
    <t xml:space="preserve">At entered closing stock price; not an absolute maximum deal cost.</t>
  </si>
  <si>
    <t xml:space="preserve">Buyer PV enterprise equivalent</t>
  </si>
  <si>
    <t xml:space="preserve">Includes selected NWC adjustment. Fees and process costs are excluded.</t>
  </si>
  <si>
    <t xml:space="preserve">EV + maximum contingent cash</t>
  </si>
  <si>
    <t xml:space="preserve">Includes selected NWC; compare with a ceiling defined on this same basis.</t>
  </si>
  <si>
    <t xml:space="preserve">Headroom to private ceiling</t>
  </si>
  <si>
    <t xml:space="preserve">Close funding and continuing obligations</t>
  </si>
  <si>
    <t xml:space="preserve">Fixed equity cash at close</t>
  </si>
  <si>
    <t xml:space="preserve">Total close cash uses</t>
  </si>
  <si>
    <t xml:space="preserve">Committed debt assumed drawn at close; exclude undrawn facility capacity.</t>
  </si>
  <si>
    <t xml:space="preserve">Total entered funding sources</t>
  </si>
  <si>
    <t xml:space="preserve">No balancing plug; available source commitments must cover uses.</t>
  </si>
  <si>
    <t xml:space="preserve">Retained existing debt + new borrowing; excludes interest and fees.</t>
  </si>
  <si>
    <t xml:space="preserve">Deferred cash obligation ceiling</t>
  </si>
  <si>
    <t xml:space="preserve">Unfunded holdback + maximum contingent cash; no credit for escrow claims.</t>
  </si>
  <si>
    <t xml:space="preserve">Exposure subtotal, not an incremental purchase-price addition.</t>
  </si>
  <si>
    <t xml:space="preserve">Exclusivity and process cost</t>
  </si>
  <si>
    <t xml:space="preserve">Elapsed exclusivity days</t>
  </si>
  <si>
    <t xml:space="preserve">Expected close beyond expiry (days)</t>
  </si>
  <si>
    <t xml:space="preserve">Buyer cost in elapsed exclusivity</t>
  </si>
  <si>
    <t xml:space="preserve">Seller cost in elapsed exclusivity</t>
  </si>
  <si>
    <t xml:space="preserve">Buyer further cost to expected close</t>
  </si>
  <si>
    <t xml:space="preserve">Seller further cost to expected close</t>
  </si>
  <si>
    <t xml:space="preserve">Exclusivity decision</t>
  </si>
  <si>
    <t xml:space="preserve">Contingencies</t>
  </si>
  <si>
    <t xml:space="preserve">Assumption examples. Cash obligations only. Enter each commitment once; exclude escrow and holdback.</t>
  </si>
  <si>
    <t xml:space="preserve">Shaded rows select the active case.</t>
  </si>
  <si>
    <t xml:space="preserve">Slot</t>
  </si>
  <si>
    <t xml:space="preserve">Commitment</t>
  </si>
  <si>
    <t xml:space="preserve">Include?</t>
  </si>
  <si>
    <t xml:space="preserve">Contractual cap</t>
  </si>
  <si>
    <t xml:space="preserve">Probability</t>
  </si>
  <si>
    <t xml:space="preserve">Payout if triggered</t>
  </si>
  <si>
    <t xml:space="preserve">Payment years</t>
  </si>
  <si>
    <t xml:space="preserve">Definition / evidence</t>
  </si>
  <si>
    <t xml:space="preserve">C01</t>
  </si>
  <si>
    <t xml:space="preserve">Earnout</t>
  </si>
  <si>
    <t xml:space="preserve">Yes</t>
  </si>
  <si>
    <t xml:space="preserve">Assumption: revenue and EBITDA targets; accounting and seller influence unresolved</t>
  </si>
  <si>
    <t xml:space="preserve">C02</t>
  </si>
  <si>
    <t xml:space="preserve">License milestone</t>
  </si>
  <si>
    <t xml:space="preserve">Assumption: payment on transferable license renewal</t>
  </si>
  <si>
    <t xml:space="preserve">C03</t>
  </si>
  <si>
    <t xml:space="preserve">No</t>
  </si>
  <si>
    <t xml:space="preserve">C04</t>
  </si>
  <si>
    <t xml:space="preserve">C05</t>
  </si>
  <si>
    <t xml:space="preserve">C06</t>
  </si>
  <si>
    <t xml:space="preserve">Input status</t>
  </si>
  <si>
    <t xml:space="preserve">Maximum cash</t>
  </si>
  <si>
    <t xml:space="preserve">Expected cash</t>
  </si>
  <si>
    <t xml:space="preserve">Expected PV</t>
  </si>
  <si>
    <t xml:space="preserve">Unweighted tail</t>
  </si>
  <si>
    <t xml:space="preserve">Definition finding</t>
  </si>
  <si>
    <t xml:space="preserve">Total contingent cash</t>
  </si>
  <si>
    <t xml:space="preserve">Expected = probability × payout if triggered. A zero probability never cancels the contractual cap.</t>
  </si>
  <si>
    <t xml:space="preserve">Caps are summed conservatively; mutually exclusive or linked payments require a negotiated combined cap.</t>
  </si>
  <si>
    <t xml:space="preserve">Maximum cash is not maximum total deal cost. Stock value, unmodeled liabilities and interest may add exposure.</t>
  </si>
  <si>
    <t xml:space="preserve">Conditions</t>
  </si>
  <si>
    <t xml:space="preserve">Assumption examples. Replace role placeholders with named owners and evidence before advancing.</t>
  </si>
  <si>
    <t xml:space="preserve">ID</t>
  </si>
  <si>
    <t xml:space="preserve">Condition / risk</t>
  </si>
  <si>
    <t xml:space="preserve">Required?</t>
  </si>
  <si>
    <t xml:space="preserve">Risk bearer</t>
  </si>
  <si>
    <t xml:space="preserve">Decision</t>
  </si>
  <si>
    <t xml:space="preserve">Named owner</t>
  </si>
  <si>
    <t xml:space="preserve">Evidence needed / obtained</t>
  </si>
  <si>
    <t xml:space="preserve">Required action</t>
  </si>
  <si>
    <t xml:space="preserve">Resolution / protection</t>
  </si>
  <si>
    <t xml:space="preserve">Due date</t>
  </si>
  <si>
    <t xml:space="preserve">Status</t>
  </si>
  <si>
    <t xml:space="preserve">Buyer / seller consequence</t>
  </si>
  <si>
    <t xml:space="preserve">Readiness</t>
  </si>
  <si>
    <t xml:space="preserve">R01</t>
  </si>
  <si>
    <t xml:space="preserve">Financing availability</t>
  </si>
  <si>
    <t xml:space="preserve">Buyer</t>
  </si>
  <si>
    <t xml:space="preserve">Protect</t>
  </si>
  <si>
    <t xml:space="preserve">Executed commitment and draw conditions</t>
  </si>
  <si>
    <t xml:space="preserve">Confirm amount, funding date and conditions</t>
  </si>
  <si>
    <t xml:space="preserve">Open</t>
  </si>
  <si>
    <t xml:space="preserve">Buyer funding gap; seller closing certainty</t>
  </si>
  <si>
    <t xml:space="preserve">R02</t>
  </si>
  <si>
    <t xml:space="preserve">Buyer approval</t>
  </si>
  <si>
    <t xml:space="preserve">Investigate</t>
  </si>
  <si>
    <t xml:space="preserve">Authorized price and decision record</t>
  </si>
  <si>
    <t xml:space="preserve">Obtain approval on this structure and ceiling</t>
  </si>
  <si>
    <t xml:space="preserve">Buyer may lack authority to sign</t>
  </si>
  <si>
    <t xml:space="preserve">R03</t>
  </si>
  <si>
    <t xml:space="preserve">Seller authority / consent</t>
  </si>
  <si>
    <t xml:space="preserve">Seller</t>
  </si>
  <si>
    <t xml:space="preserve">Cap table, vote and delivery authority</t>
  </si>
  <si>
    <t xml:space="preserve">Confirm who can deliver the company</t>
  </si>
  <si>
    <t xml:space="preserve">Seller cannot promise unsupported control</t>
  </si>
  <si>
    <t xml:space="preserve">R04</t>
  </si>
  <si>
    <t xml:space="preserve">Contract / license consents</t>
  </si>
  <si>
    <t xml:space="preserve">Shared</t>
  </si>
  <si>
    <t xml:space="preserve">Change-of-control and assignment terms</t>
  </si>
  <si>
    <t xml:space="preserve">Secure required consents and preserve workflow</t>
  </si>
  <si>
    <t xml:space="preserve">Revenue or operating rights may not transfer</t>
  </si>
  <si>
    <t xml:space="preserve">R05</t>
  </si>
  <si>
    <t xml:space="preserve">Earnout definition / control</t>
  </si>
  <si>
    <t xml:space="preserve">Metrics, accounting, integration and dispute terms</t>
  </si>
  <si>
    <t xml:space="preserve">Define measurement and who can influence it</t>
  </si>
  <si>
    <t xml:space="preserve">Buyer integration and seller payment conflict</t>
  </si>
  <si>
    <t xml:space="preserve">R06</t>
  </si>
  <si>
    <t xml:space="preserve">NWC peg / debt perimeter</t>
  </si>
  <si>
    <t xml:space="preserve">Price</t>
  </si>
  <si>
    <t xml:space="preserve">Agreed accounting policies and debt schedule</t>
  </si>
  <si>
    <t xml:space="preserve">Test normal NWC and classify every obligation once</t>
  </si>
  <si>
    <t xml:space="preserve">Seller true-up and buyer cash requirements change</t>
  </si>
  <si>
    <t xml:space="preserve">R07</t>
  </si>
  <si>
    <t xml:space="preserve">Escrow / holdback recovery</t>
  </si>
  <si>
    <t xml:space="preserve">Release, claim and credit support terms</t>
  </si>
  <si>
    <t xml:space="preserve">Test recovery, release timing and seller credit risk</t>
  </si>
  <si>
    <t xml:space="preserve">Escrow is funded but does not assure recovery</t>
  </si>
  <si>
    <t xml:space="preserve">R08</t>
  </si>
  <si>
    <t xml:space="preserve">Rollover governance</t>
  </si>
  <si>
    <t xml:space="preserve">Issuer, capital, voting, dilution and exit rights</t>
  </si>
  <si>
    <t xml:space="preserve">Agree economic alignment and decision authority</t>
  </si>
  <si>
    <t xml:space="preserve">Rollover dollars do not establish control</t>
  </si>
  <si>
    <t xml:space="preserve">R09</t>
  </si>
  <si>
    <t xml:space="preserve">Exclusivity / extension</t>
  </si>
  <si>
    <t xml:space="preserve">Dated diligence plan and extension rationale</t>
  </si>
  <si>
    <t xml:space="preserve">Tie exclusivity to deliverables and next decision</t>
  </si>
  <si>
    <t xml:space="preserve">Buyer process cost; seller lost alternatives</t>
  </si>
  <si>
    <t xml:space="preserve">R10</t>
  </si>
  <si>
    <t xml:space="preserve">Unpriced liability / veto</t>
  </si>
  <si>
    <t xml:space="preserve">Known liabilities and unresolved findings</t>
  </si>
  <si>
    <t xml:space="preserve">Classify each as Investigate, Price, Protect or Walk</t>
  </si>
  <si>
    <t xml:space="preserve">Unknowns can exceed modeled consideration</t>
  </si>
  <si>
    <t xml:space="preserve">R11</t>
  </si>
  <si>
    <t xml:space="preserve">R12</t>
  </si>
  <si>
    <t xml:space="preserve">R13</t>
  </si>
  <si>
    <t xml:space="preserve">R14</t>
  </si>
  <si>
    <t xml:space="preserve">Closed requires a named owner, evidence, action, resolution, due date and consequence. No formula grants approval.</t>
  </si>
  <si>
    <t xml:space="preserve">Guide</t>
  </si>
  <si>
    <t xml:space="preserve">The decision</t>
  </si>
  <si>
    <t xml:space="preserve">Separate headline valuation, delivered consideration, closing liquidity and continuing obligations. Agree core economics before exclusivity consumes leverage. This is an economics and decision tool, not a legal-document generator.</t>
  </si>
  <si>
    <t xml:space="preserve">Assumptions and unknowns</t>
  </si>
  <si>
    <t xml:space="preserve">Every example is an Assumption. Replace numeric examples and text placeholders with actual terms and evidence. Blue numeric inputs on amber cells are editable. Blank means unknown; zero is an explicit zero. Missing required numbers withhold dependent outputs. NWC peg and delivered NWC may be negative.</t>
  </si>
  <si>
    <t xml:space="preserve">Enterprise to equity</t>
  </si>
  <si>
    <t xml:space="preserve">Agreed fixed equity = headline debt-free enterprise value − debt repaid − debt retained + eligible excess cash + (delivered NWC − peg). Retained debt still reduces seller equity; classifying debt changes close funding, not the enterprise economics.</t>
  </si>
  <si>
    <t xml:space="preserve">Stock reference allocation and rollover are carved out of agreed fixed equity. The residual is fixed cash. NWC true-up therefore changes cash in this template. The parties may negotiate another allocation; revise the model if they do. Rollover is a separate noncash interest, not buyer stock.</t>
  </si>
  <si>
    <t xml:space="preserve">Fixed shares versus fixed value</t>
  </si>
  <si>
    <t xml:space="preserve">Fixed shares locks thousands of shares = reference stock allocation / reference USD share price. Closing value varies with the selected closing share price. Fixed value preserves allocation and changes shares. Zero stock needs no share prices; Fixed value needs only a closing price. No collars, exchange-ratio limits, dilution, dividends, fractional-share cash or equity-award treatment are modeled.</t>
  </si>
  <si>
    <t xml:space="preserve">Escrow and holdback</t>
  </si>
  <si>
    <t xml:space="preserve">Both are subsets of fixed cash. Funded escrow is a close cash use but is not cash released to seller. Unfunded holdback remains a deferred nominal obligation and is discounted only in buyer PV equity cost. Neither increases nominal price. No assumed claims or recoveries are netted against price. Escrow does not guarantee recovery.</t>
  </si>
  <si>
    <t xml:space="preserve">Rollover and control</t>
  </si>
  <si>
    <t xml:space="preserve">Enter the issuer and rights/control notes. A dollar rollover does not establish voting rights, board control or percentage ownership. Confirm capitalization, distribution priority, dilution, transfer and exit rights in Conditions. No ownership percentage is calculated.</t>
  </si>
  <si>
    <t xml:space="preserve">Contingent consideration</t>
  </si>
  <si>
    <t xml:space="preserve">Use six slots for distinct cash commitments. Expected payment = probability × payout if triggered. Expected PV discounts that payment from its entered years after close. Sum contractual caps separately without probability weighting. Payments must not overlap; linked or mutually exclusive obligations require an agreed combined cap.</t>
  </si>
  <si>
    <t xml:space="preserve">Effective purchase price</t>
  </si>
  <si>
    <t xml:space="preserve">Expected nominal equity cost = delivered fixed equity + expected contingent cash. Buyer PV equity cost = delivered fixed equity − nominal holdback + holdback PV + expected contingent PV. Escrow is valued at funding, rollover at entered amount, and stock at the selected close price. This is buyer cost, not seller net proceeds or fair-value accounting.</t>
  </si>
  <si>
    <t xml:space="preserve">Enterprise-equivalent basis</t>
  </si>
  <si>
    <t xml:space="preserve">Add repaid and retained debt to equity cost and subtract eligible excess cash. The result includes the selected NWC adjustment. The private ceiling uses EV plus maximum contingent cash on this same basis, at the entered stock price. It is not an absolute maximum transaction cost: stock appreciation, interest and unmodeled liabilities can add exposure.</t>
  </si>
  <si>
    <t xml:space="preserve">Sources and uses</t>
  </si>
  <si>
    <t xml:space="preserve">Close uses = fixed cash minus holdback + repaid debt + close fees + required business cash. Funded escrow is already in fixed cash. Sources = buyer cash available + committed new debt assumed drawn at close; exclude undrawn facility capacity. Excess target cash is credited in price and is not also treated as funding. Do not reuse it unless the actual flow of funds is separately modeled.</t>
  </si>
  <si>
    <t xml:space="preserve">Remaining debt and cash exposure</t>
  </si>
  <si>
    <t xml:space="preserve">Post-close debt is retained debt plus new borrowing. Deferred cash ceiling is holdback plus maximum contingent payments. Their sum is a principal exposure subtotal, not extra purchase price. This tool does not model debt service, covenants, operating downside, taxes, fees on future payments or uncapped indemnities.</t>
  </si>
  <si>
    <t xml:space="preserve">Use fixed review, start, end and expected-close dates. Calendar-day differences exclude the starting day. Elapsed exclusivity stops at expiry; remaining days cannot be negative. Future daily process costs continue to expected close and are separate from fees and price. Do not count the same cost twice. Seller lost alternatives and buyer distraction require judgment.</t>
  </si>
  <si>
    <t xml:space="preserve">Conditions and decision authority</t>
  </si>
  <si>
    <t xml:space="preserve">Fourteen condition slots support buyer/seller/shared bearer, Investigate/Price/Protect/Walk, named owner, evidence, action, resolution, due date and consequence. Closed requires all fields. Formula checks cannot verify whether evidence is true or sufficient; authorized review remains necessary. Required No excludes a row; never use it to hide an unresolved requirement.</t>
  </si>
  <si>
    <t xml:space="preserve">Use and extend</t>
  </si>
  <si>
    <t xml:space="preserve">Replace the largest assumptions, review the bridge, assign condition owners, then switch to Downside. Six contingency slots and fourteen condition slots are supported. Fill an unused slot rather than inserting beyond the ranges. More slots require extending formulas and rechecking aggregates. Sort the entire Conditions table so each risk stays with its evidence and owner.</t>
  </si>
  <si>
    <t xml:space="preserve">Boundaries</t>
  </si>
  <si>
    <t xml:space="preserve">This is not a definitive agreement, tax model, purchase-price allocation, fairness opinion or financing commitment. Confirm asset-versus-equity structure, liabilities, accounting definitions and approvals with the relevant advisers. Buyer-specific synergies can inform a private ceiling; they do not automatically belong to the seller.</t>
  </si>
  <si>
    <t xml:space="preserve">Calculation checks</t>
  </si>
  <si>
    <t xml:space="preserve">Reference allocation difference</t>
  </si>
  <si>
    <t xml:space="preserve">Cash allocation difference</t>
  </si>
</sst>
</file>

<file path=xl/styles.xml><?xml version="1.0" encoding="utf-8"?>
<styleSheet xmlns="http://schemas.openxmlformats.org/spreadsheetml/2006/main">
  <numFmts count="8">
    <numFmt numFmtId="164" formatCode="General"/>
    <numFmt numFmtId="165" formatCode="#,##0.0;\(#,##0.0\);\–"/>
    <numFmt numFmtId="166" formatCode="0"/>
    <numFmt numFmtId="167" formatCode="0.0%;\(0.0%\);\–"/>
    <numFmt numFmtId="168" formatCode="0.00"/>
    <numFmt numFmtId="169" formatCode="mm/dd/yy"/>
    <numFmt numFmtId="170" formatCode="0.0"/>
    <numFmt numFmtId="171" formatCode="@"/>
  </numFmts>
  <fonts count="15">
    <font>
      <sz val="10"/>
      <name val="Arial"/>
      <family val="2"/>
    </font>
    <font>
      <sz val="10"/>
      <name val="Arial"/>
      <family val="0"/>
    </font>
    <font>
      <sz val="10"/>
      <name val="Arial"/>
      <family val="0"/>
    </font>
    <font>
      <sz val="10"/>
      <name val="Arial"/>
      <family val="0"/>
    </font>
    <font>
      <sz val="11"/>
      <name val="Calibri"/>
      <family val="0"/>
      <charset val="1"/>
    </font>
    <font>
      <sz val="10"/>
      <color rgb="FF1A1A18"/>
      <name val="Arial"/>
      <family val="0"/>
      <charset val="1"/>
    </font>
    <font>
      <b val="true"/>
      <sz val="16"/>
      <color rgb="FF1A1A18"/>
      <name val="Arial"/>
      <family val="0"/>
      <charset val="1"/>
    </font>
    <font>
      <i val="true"/>
      <sz val="10"/>
      <color rgb="FF5C5C54"/>
      <name val="Arial"/>
      <family val="0"/>
      <charset val="1"/>
    </font>
    <font>
      <b val="true"/>
      <sz val="10"/>
      <color rgb="FFFFFFFF"/>
      <name val="Arial"/>
      <family val="0"/>
      <charset val="1"/>
    </font>
    <font>
      <sz val="10"/>
      <color rgb="FF00804A"/>
      <name val="Arial"/>
      <family val="0"/>
      <charset val="1"/>
    </font>
    <font>
      <sz val="10"/>
      <color rgb="FF0000FF"/>
      <name val="Arial"/>
      <family val="0"/>
      <charset val="1"/>
    </font>
    <font>
      <b val="true"/>
      <sz val="10"/>
      <color rgb="FF1A1A18"/>
      <name val="Arial"/>
      <family val="0"/>
      <charset val="1"/>
    </font>
    <font>
      <b val="true"/>
      <sz val="10"/>
      <color rgb="FF00804A"/>
      <name val="Arial"/>
      <family val="0"/>
      <charset val="1"/>
    </font>
    <font>
      <sz val="10"/>
      <color rgb="FF000000"/>
      <name val="Arial"/>
      <family val="0"/>
      <charset val="1"/>
    </font>
    <font>
      <b val="true"/>
      <sz val="10"/>
      <color rgb="FF000000"/>
      <name val="Arial"/>
      <family val="0"/>
      <charset val="1"/>
    </font>
  </fonts>
  <fills count="5">
    <fill>
      <patternFill patternType="none"/>
    </fill>
    <fill>
      <patternFill patternType="gray125"/>
    </fill>
    <fill>
      <patternFill patternType="solid">
        <fgColor rgb="FFFFF3CD"/>
        <bgColor rgb="FFFCE8E6"/>
      </patternFill>
    </fill>
    <fill>
      <patternFill patternType="solid">
        <fgColor rgb="FF173D34"/>
        <bgColor rgb="FF003366"/>
      </patternFill>
    </fill>
    <fill>
      <patternFill patternType="solid">
        <fgColor rgb="FFF7F5F0"/>
        <bgColor rgb="FFFFFFFF"/>
      </patternFill>
    </fill>
  </fills>
  <borders count="2">
    <border diagonalUp="false" diagonalDown="false">
      <left/>
      <right/>
      <top/>
      <bottom/>
      <diagonal/>
    </border>
    <border diagonalUp="false" diagonalDown="false">
      <left style="dotted">
        <color rgb="FF79602E"/>
      </left>
      <right style="dotted">
        <color rgb="FF79602E"/>
      </right>
      <top style="dotted">
        <color rgb="FF79602E"/>
      </top>
      <bottom style="dotted">
        <color rgb="FF79602E"/>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false">
      <alignment horizontal="general" vertical="center" textRotation="0" wrapText="false" indent="0" shrinkToFit="false"/>
      <protection locked="true" hidden="false"/>
    </xf>
    <xf numFmtId="164" fontId="6" fillId="0" borderId="0" xfId="20" applyFont="true" applyBorder="false" applyAlignment="true" applyProtection="false">
      <alignment horizontal="general" vertical="center" textRotation="0" wrapText="false" indent="0" shrinkToFit="false"/>
      <protection locked="true" hidden="false"/>
    </xf>
    <xf numFmtId="164" fontId="7" fillId="0" borderId="0" xfId="20" applyFont="true" applyBorder="false" applyAlignment="true" applyProtection="false">
      <alignment horizontal="general" vertical="center" textRotation="0" wrapText="false" indent="0" shrinkToFit="false"/>
      <protection locked="true" hidden="false"/>
    </xf>
    <xf numFmtId="164" fontId="5" fillId="2" borderId="1" xfId="20" applyFont="true" applyBorder="true" applyAlignment="true" applyProtection="false">
      <alignment horizontal="general" vertical="center" textRotation="0" wrapText="false" indent="0" shrinkToFit="false"/>
      <protection locked="true" hidden="false"/>
    </xf>
    <xf numFmtId="164" fontId="8" fillId="3" borderId="0" xfId="20" applyFont="true" applyBorder="false" applyAlignment="true" applyProtection="false">
      <alignment horizontal="general" vertical="center" textRotation="0" wrapText="false" indent="0" shrinkToFit="false"/>
      <protection locked="true" hidden="false"/>
    </xf>
    <xf numFmtId="164" fontId="5" fillId="0" borderId="0" xfId="20" applyFont="true" applyBorder="false" applyAlignment="true" applyProtection="false">
      <alignment horizontal="general" vertical="center" textRotation="0" wrapText="true" indent="0" shrinkToFit="false"/>
      <protection locked="true" hidden="false"/>
    </xf>
    <xf numFmtId="165" fontId="5" fillId="0" borderId="0" xfId="20" applyFont="true" applyBorder="false" applyAlignment="true" applyProtection="false">
      <alignment horizontal="general" vertical="center" textRotation="0" wrapText="false" indent="0" shrinkToFit="false"/>
      <protection locked="true" hidden="false"/>
    </xf>
    <xf numFmtId="164" fontId="5" fillId="0" borderId="0" xfId="20" applyFont="true" applyBorder="true" applyAlignment="true" applyProtection="false">
      <alignment horizontal="general" vertical="center" textRotation="0" wrapText="true" indent="0" shrinkToFit="false"/>
      <protection locked="true" hidden="false"/>
    </xf>
    <xf numFmtId="166" fontId="5" fillId="0" borderId="0" xfId="20" applyFont="true" applyBorder="false" applyAlignment="true" applyProtection="false">
      <alignment horizontal="general" vertical="center" textRotation="0" wrapText="false" indent="0" shrinkToFit="false"/>
      <protection locked="true" hidden="false"/>
    </xf>
    <xf numFmtId="164" fontId="5" fillId="0" borderId="0" xfId="20" applyFont="true" applyBorder="true" applyAlignment="true" applyProtection="false">
      <alignment horizontal="general" vertical="center" textRotation="0" wrapText="false" indent="0" shrinkToFit="false"/>
      <protection locked="true" hidden="false"/>
    </xf>
    <xf numFmtId="164" fontId="9" fillId="0" borderId="1" xfId="20" applyFont="true" applyBorder="true" applyAlignment="true" applyProtection="false">
      <alignment horizontal="general" vertical="center" textRotation="0" wrapText="false" indent="0" shrinkToFit="false"/>
      <protection locked="true" hidden="false"/>
    </xf>
    <xf numFmtId="164" fontId="8" fillId="3" borderId="0" xfId="20" applyFont="true" applyBorder="false" applyAlignment="true" applyProtection="false">
      <alignment horizontal="center" vertical="center" textRotation="0" wrapText="true" indent="0" shrinkToFit="false"/>
      <protection locked="true" hidden="false"/>
    </xf>
    <xf numFmtId="165" fontId="10" fillId="2" borderId="0" xfId="20" applyFont="true" applyBorder="false" applyAlignment="true" applyProtection="false">
      <alignment horizontal="general" vertical="center" textRotation="0" wrapText="true" indent="0" shrinkToFit="false"/>
      <protection locked="true" hidden="false"/>
    </xf>
    <xf numFmtId="167" fontId="10" fillId="2" borderId="0" xfId="20" applyFont="true" applyBorder="false" applyAlignment="true" applyProtection="false">
      <alignment horizontal="general" vertical="center" textRotation="0" wrapText="true" indent="0" shrinkToFit="false"/>
      <protection locked="true" hidden="false"/>
    </xf>
    <xf numFmtId="168" fontId="10" fillId="2" borderId="0" xfId="20" applyFont="true" applyBorder="false" applyAlignment="true" applyProtection="false">
      <alignment horizontal="general" vertical="center" textRotation="0" wrapText="true" indent="0" shrinkToFit="false"/>
      <protection locked="true" hidden="false"/>
    </xf>
    <xf numFmtId="165" fontId="5" fillId="2" borderId="0" xfId="20" applyFont="true" applyBorder="false" applyAlignment="true" applyProtection="false">
      <alignment horizontal="general" vertical="center" textRotation="0" wrapText="true" indent="0" shrinkToFit="false"/>
      <protection locked="true" hidden="false"/>
    </xf>
    <xf numFmtId="169" fontId="5" fillId="2" borderId="0" xfId="20" applyFont="true" applyBorder="false" applyAlignment="true" applyProtection="false">
      <alignment horizontal="general" vertical="center" textRotation="0" wrapText="true" indent="0" shrinkToFit="false"/>
      <protection locked="true" hidden="false"/>
    </xf>
    <xf numFmtId="164" fontId="5" fillId="2" borderId="0" xfId="20" applyFont="true" applyBorder="false" applyAlignment="true" applyProtection="false">
      <alignment horizontal="general" vertical="center" textRotation="0" wrapText="true" indent="0" shrinkToFit="false"/>
      <protection locked="true" hidden="false"/>
    </xf>
    <xf numFmtId="170" fontId="10" fillId="2" borderId="0" xfId="20" applyFont="true" applyBorder="false" applyAlignment="true" applyProtection="false">
      <alignment horizontal="general" vertical="center" textRotation="0" wrapText="true" indent="0" shrinkToFit="false"/>
      <protection locked="true" hidden="false"/>
    </xf>
    <xf numFmtId="164" fontId="11" fillId="4" borderId="0" xfId="20" applyFont="true" applyBorder="false" applyAlignment="true" applyProtection="false">
      <alignment horizontal="general" vertical="center" textRotation="0" wrapText="false" indent="0" shrinkToFit="false"/>
      <protection locked="true" hidden="false"/>
    </xf>
    <xf numFmtId="165" fontId="12" fillId="4" borderId="0" xfId="20" applyFont="true" applyBorder="false" applyAlignment="true" applyProtection="false">
      <alignment horizontal="general" vertical="center" textRotation="0" wrapText="false" indent="0" shrinkToFit="false"/>
      <protection locked="true" hidden="false"/>
    </xf>
    <xf numFmtId="165" fontId="10" fillId="2" borderId="0" xfId="20" applyFont="true" applyBorder="false" applyAlignment="true" applyProtection="false">
      <alignment horizontal="general" vertical="center" textRotation="0" wrapText="false" indent="0" shrinkToFit="false"/>
      <protection locked="true" hidden="false"/>
    </xf>
    <xf numFmtId="168" fontId="12" fillId="4" borderId="0" xfId="20" applyFont="true" applyBorder="false" applyAlignment="true" applyProtection="false">
      <alignment horizontal="general" vertical="center" textRotation="0" wrapText="false" indent="0" shrinkToFit="false"/>
      <protection locked="true" hidden="false"/>
    </xf>
    <xf numFmtId="168" fontId="10" fillId="2" borderId="0" xfId="20" applyFont="true" applyBorder="false" applyAlignment="true" applyProtection="false">
      <alignment horizontal="general" vertical="center" textRotation="0" wrapText="false" indent="0" shrinkToFit="false"/>
      <protection locked="true" hidden="false"/>
    </xf>
    <xf numFmtId="169" fontId="12" fillId="4" borderId="0" xfId="20" applyFont="true" applyBorder="false" applyAlignment="true" applyProtection="false">
      <alignment horizontal="general" vertical="center" textRotation="0" wrapText="false" indent="0" shrinkToFit="false"/>
      <protection locked="true" hidden="false"/>
    </xf>
    <xf numFmtId="169" fontId="5" fillId="2" borderId="0" xfId="20" applyFont="true" applyBorder="false" applyAlignment="true" applyProtection="false">
      <alignment horizontal="general" vertical="center" textRotation="0" wrapText="false" indent="0" shrinkToFit="false"/>
      <protection locked="true" hidden="false"/>
    </xf>
    <xf numFmtId="164" fontId="13" fillId="0" borderId="0" xfId="20" applyFont="true" applyBorder="false" applyAlignment="true" applyProtection="false">
      <alignment horizontal="general" vertical="center" textRotation="0" wrapText="false" indent="0" shrinkToFit="false"/>
      <protection locked="true" hidden="false"/>
    </xf>
    <xf numFmtId="165" fontId="9" fillId="0" borderId="0" xfId="20" applyFont="true" applyBorder="false" applyAlignment="true" applyProtection="false">
      <alignment horizontal="general" vertical="center" textRotation="0" wrapText="false" indent="0" shrinkToFit="false"/>
      <protection locked="true" hidden="false"/>
    </xf>
    <xf numFmtId="165" fontId="13" fillId="0" borderId="0" xfId="20" applyFont="true" applyBorder="false" applyAlignment="true" applyProtection="false">
      <alignment horizontal="general" vertical="center" textRotation="0" wrapText="false" indent="0" shrinkToFit="false"/>
      <protection locked="true" hidden="false"/>
    </xf>
    <xf numFmtId="164" fontId="11" fillId="4" borderId="0" xfId="20" applyFont="true" applyBorder="false" applyAlignment="true" applyProtection="false">
      <alignment horizontal="general" vertical="center" textRotation="0" wrapText="true" indent="0" shrinkToFit="false"/>
      <protection locked="true" hidden="false"/>
    </xf>
    <xf numFmtId="165" fontId="14" fillId="4" borderId="0" xfId="20" applyFont="true" applyBorder="false" applyAlignment="true" applyProtection="false">
      <alignment horizontal="general" vertical="center" textRotation="0" wrapText="false" indent="0" shrinkToFit="false"/>
      <protection locked="true" hidden="false"/>
    </xf>
    <xf numFmtId="164" fontId="8" fillId="3" borderId="0" xfId="20" applyFont="true" applyBorder="false" applyAlignment="true" applyProtection="false">
      <alignment horizontal="general" vertical="center" textRotation="0" wrapText="true" indent="0" shrinkToFit="false"/>
      <protection locked="true" hidden="false"/>
    </xf>
    <xf numFmtId="165" fontId="8" fillId="3" borderId="0" xfId="20" applyFont="true" applyBorder="false" applyAlignment="true" applyProtection="false">
      <alignment horizontal="general" vertical="center" textRotation="0" wrapText="false" indent="0" shrinkToFit="false"/>
      <protection locked="true" hidden="false"/>
    </xf>
    <xf numFmtId="166" fontId="9" fillId="0" borderId="0" xfId="20" applyFont="true" applyBorder="false" applyAlignment="true" applyProtection="false">
      <alignment horizontal="general" vertical="center" textRotation="0" wrapText="false" indent="0" shrinkToFit="false"/>
      <protection locked="true" hidden="false"/>
    </xf>
    <xf numFmtId="164" fontId="9" fillId="0" borderId="0" xfId="20" applyFont="true" applyBorder="false" applyAlignment="true" applyProtection="false">
      <alignment horizontal="general" vertical="center" textRotation="0" wrapText="false" indent="0" shrinkToFit="false"/>
      <protection locked="true" hidden="false"/>
    </xf>
    <xf numFmtId="167" fontId="9" fillId="4" borderId="0" xfId="20" applyFont="true" applyBorder="false" applyAlignment="true" applyProtection="false">
      <alignment horizontal="general" vertical="center" textRotation="0" wrapText="true" indent="0" shrinkToFit="false"/>
      <protection locked="true" hidden="false"/>
    </xf>
    <xf numFmtId="165" fontId="9" fillId="4" borderId="0" xfId="20" applyFont="true" applyBorder="false" applyAlignment="true" applyProtection="false">
      <alignment horizontal="general" vertical="center" textRotation="0" wrapText="true" indent="0" shrinkToFit="false"/>
      <protection locked="true" hidden="false"/>
    </xf>
    <xf numFmtId="170" fontId="9" fillId="4" borderId="0" xfId="20" applyFont="true" applyBorder="false" applyAlignment="true" applyProtection="false">
      <alignment horizontal="general" vertical="center" textRotation="0" wrapText="true" indent="0" shrinkToFit="false"/>
      <protection locked="true" hidden="false"/>
    </xf>
    <xf numFmtId="167" fontId="10" fillId="2" borderId="0" xfId="20" applyFont="true" applyBorder="false" applyAlignment="true" applyProtection="false">
      <alignment horizontal="general" vertical="center" textRotation="0" wrapText="false" indent="0" shrinkToFit="false"/>
      <protection locked="true" hidden="false"/>
    </xf>
    <xf numFmtId="170" fontId="10" fillId="2" borderId="0" xfId="20" applyFont="true" applyBorder="false" applyAlignment="true" applyProtection="false">
      <alignment horizontal="general" vertical="center" textRotation="0" wrapText="false" indent="0" shrinkToFit="false"/>
      <protection locked="true" hidden="false"/>
    </xf>
    <xf numFmtId="167" fontId="5" fillId="2" borderId="0" xfId="20" applyFont="true" applyBorder="false" applyAlignment="true" applyProtection="false">
      <alignment horizontal="general" vertical="center" textRotation="0" wrapText="false" indent="0" shrinkToFit="false"/>
      <protection locked="true" hidden="false"/>
    </xf>
    <xf numFmtId="165" fontId="5" fillId="2" borderId="0" xfId="20" applyFont="true" applyBorder="false" applyAlignment="true" applyProtection="false">
      <alignment horizontal="general" vertical="center" textRotation="0" wrapText="false" indent="0" shrinkToFit="false"/>
      <protection locked="true" hidden="false"/>
    </xf>
    <xf numFmtId="170" fontId="5" fillId="2" borderId="0" xfId="20" applyFont="true" applyBorder="false" applyAlignment="true" applyProtection="false">
      <alignment horizontal="general" vertical="center" textRotation="0" wrapText="false" indent="0" shrinkToFit="false"/>
      <protection locked="true" hidden="false"/>
    </xf>
    <xf numFmtId="164" fontId="13" fillId="0" borderId="0" xfId="20" applyFont="true" applyBorder="false" applyAlignment="true" applyProtection="false">
      <alignment horizontal="general" vertical="center" textRotation="0" wrapText="true" indent="0" shrinkToFit="false"/>
      <protection locked="true" hidden="false"/>
    </xf>
    <xf numFmtId="171" fontId="13" fillId="0" borderId="0" xfId="20" applyFont="true" applyBorder="false" applyAlignment="true" applyProtection="false">
      <alignment horizontal="general" vertical="center" textRotation="0" wrapText="false" indent="0" shrinkToFit="false"/>
      <protection locked="true" hidden="false"/>
    </xf>
    <xf numFmtId="164" fontId="11" fillId="0" borderId="0" xfId="20" applyFont="true" applyBorder="false" applyAlignment="true" applyProtection="false">
      <alignment horizontal="general" vertical="center" textRotation="0" wrapText="false" indent="0" shrinkToFit="false"/>
      <protection locked="true" hidden="false"/>
    </xf>
    <xf numFmtId="165" fontId="14" fillId="0" borderId="0" xfId="20" applyFont="true" applyBorder="false" applyAlignment="true" applyProtection="false">
      <alignment horizontal="general" vertical="center" textRotation="0" wrapText="false" indent="0" shrinkToFit="false"/>
      <protection locked="true" hidden="false"/>
    </xf>
    <xf numFmtId="171" fontId="5" fillId="2" borderId="0" xfId="20" applyFont="true" applyBorder="false" applyAlignment="true" applyProtection="false">
      <alignment horizontal="general" vertical="center" textRotation="0" wrapText="true" indent="0" shrinkToFit="false"/>
      <protection locked="true" hidden="false"/>
    </xf>
    <xf numFmtId="164" fontId="11" fillId="0" borderId="0" xfId="20" applyFont="true" applyBorder="false" applyAlignment="true" applyProtection="false">
      <alignment horizontal="general" vertical="center" textRotation="0" wrapText="true" indent="0" shrinkToFit="false"/>
      <protection locked="true" hidden="false"/>
    </xf>
    <xf numFmtId="168" fontId="9" fillId="0" borderId="0" xfId="20" applyFont="true" applyBorder="fals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9">
    <dxf>
      <font>
        <b val="1"/>
        <color rgb="FFA61C17"/>
      </font>
      <fill>
        <patternFill>
          <bgColor rgb="FFFCE8E6"/>
        </patternFill>
      </fill>
    </dxf>
    <dxf>
      <fill>
        <patternFill patternType="solid">
          <fgColor rgb="FF173D34"/>
          <bgColor rgb="FF000000"/>
        </patternFill>
      </fill>
    </dxf>
    <dxf>
      <fill>
        <patternFill patternType="solid">
          <fgColor rgb="FFFFF3CD"/>
          <bgColor rgb="FF000000"/>
        </patternFill>
      </fill>
    </dxf>
    <dxf>
      <fill>
        <patternFill patternType="solid">
          <fgColor rgb="FF1A1A18"/>
          <bgColor rgb="FF000000"/>
        </patternFill>
      </fill>
    </dxf>
    <dxf>
      <fill>
        <patternFill patternType="solid">
          <fgColor rgb="FFFFFFFF"/>
          <bgColor rgb="FF000000"/>
        </patternFill>
      </fill>
    </dxf>
    <dxf>
      <fill>
        <patternFill patternType="solid">
          <fgColor rgb="FFFCE8E6"/>
          <bgColor rgb="FF000000"/>
        </patternFill>
      </fill>
    </dxf>
    <dxf>
      <fill>
        <patternFill patternType="solid">
          <bgColor rgb="FF000000"/>
        </patternFill>
      </fill>
    </dxf>
    <dxf>
      <fill>
        <patternFill patternType="solid">
          <fgColor rgb="FF000000"/>
          <bgColor rgb="FF000000"/>
        </patternFill>
      </fill>
    </dxf>
    <dxf>
      <fill>
        <patternFill patternType="solid">
          <fgColor rgb="FFA61C17"/>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9602E"/>
      <rgbColor rgb="FF800080"/>
      <rgbColor rgb="FF00804A"/>
      <rgbColor rgb="FFCEC9BC"/>
      <rgbColor rgb="FF808080"/>
      <rgbColor rgb="FF9999FF"/>
      <rgbColor rgb="FF993366"/>
      <rgbColor rgb="FFFFF3CD"/>
      <rgbColor rgb="FFF7F5F0"/>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CE8E6"/>
      <rgbColor rgb="FF99CCFF"/>
      <rgbColor rgb="FFFF99CC"/>
      <rgbColor rgb="FFCC99FF"/>
      <rgbColor rgb="FFFFCC99"/>
      <rgbColor rgb="FF3366FF"/>
      <rgbColor rgb="FF33CCCC"/>
      <rgbColor rgb="FF99CC00"/>
      <rgbColor rgb="FFFFCC00"/>
      <rgbColor rgb="FFFF9900"/>
      <rgbColor rgb="FFFF6600"/>
      <rgbColor rgb="FF5C5C54"/>
      <rgbColor rgb="FF969696"/>
      <rgbColor rgb="FF003366"/>
      <rgbColor rgb="FF339966"/>
      <rgbColor rgb="FF003300"/>
      <rgbColor rgb="FF1A1A18"/>
      <rgbColor rgb="FFA61C17"/>
      <rgbColor rgb="FF993366"/>
      <rgbColor rgb="FF333399"/>
      <rgbColor rgb="FF173D3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ables/table1.xml><?xml version="1.0" encoding="utf-8"?>
<table xmlns="http://schemas.openxmlformats.org/spreadsheetml/2006/main" id="1" name="LOIConditions" displayName="LOIConditions" ref="C6:O20" headerRowCount="1" totalsRowCount="0" totalsRowShown="0">
  <autoFilter ref="C6:O20"/>
  <tableColumns count="13">
    <tableColumn id="1" name="ID"/>
    <tableColumn id="2" name="Condition / risk"/>
    <tableColumn id="3" name="Required?"/>
    <tableColumn id="4" name="Risk bearer"/>
    <tableColumn id="5" name="Decision"/>
    <tableColumn id="6" name="Named owner"/>
    <tableColumn id="7" name="Evidence needed / obtained"/>
    <tableColumn id="8" name="Required action"/>
    <tableColumn id="9" name="Resolution / protection"/>
    <tableColumn id="10" name="Due date"/>
    <tableColumn id="11" name="Status"/>
    <tableColumn id="12" name="Buyer / seller consequence"/>
    <tableColumn id="13" name="Readiness"/>
  </tableColumns>
</table>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5.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73D34"/>
    <pageSetUpPr fitToPage="false"/>
  </sheetPr>
  <dimension ref="A1:O10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44"/>
    <col collapsed="false" customWidth="true" hidden="false" outlineLevel="0" max="4" min="4" style="0" width="22"/>
    <col collapsed="false" customWidth="true" hidden="false" outlineLevel="0" max="5" min="5" style="0" width="3"/>
    <col collapsed="false" customWidth="true" hidden="false" outlineLevel="0" max="6" min="6" style="0" width="40"/>
    <col collapsed="false" customWidth="true" hidden="false" outlineLevel="0" max="10" min="7" style="0" width="14"/>
  </cols>
  <sheetData>
    <row r="1" customFormat="false" ht="24" hidden="false" customHeight="true" outlineLevel="0" collapsed="false">
      <c r="A1" s="1"/>
      <c r="B1" s="1"/>
      <c r="C1" s="2"/>
      <c r="D1" s="2"/>
      <c r="E1" s="2"/>
      <c r="F1" s="2"/>
      <c r="G1" s="2"/>
      <c r="H1" s="2"/>
      <c r="I1" s="2"/>
      <c r="J1" s="2"/>
      <c r="K1" s="2"/>
      <c r="L1" s="2"/>
      <c r="M1" s="2"/>
      <c r="N1" s="2"/>
      <c r="O1" s="2"/>
    </row>
    <row r="2" customFormat="false" ht="24" hidden="false" customHeight="true" outlineLevel="0" collapsed="false">
      <c r="A2" s="1"/>
      <c r="B2" s="1"/>
      <c r="C2" s="3" t="s">
        <v>0</v>
      </c>
      <c r="D2" s="2"/>
      <c r="E2" s="2"/>
      <c r="F2" s="2"/>
      <c r="G2" s="2"/>
      <c r="H2" s="2"/>
      <c r="I2" s="2"/>
      <c r="J2" s="2"/>
      <c r="K2" s="2"/>
      <c r="L2" s="2"/>
      <c r="M2" s="2"/>
      <c r="N2" s="2"/>
      <c r="O2" s="2"/>
    </row>
    <row r="3" customFormat="false" ht="24" hidden="false" customHeight="true" outlineLevel="0" collapsed="false">
      <c r="A3" s="1"/>
      <c r="B3" s="1"/>
      <c r="C3" s="4" t="s">
        <v>1</v>
      </c>
      <c r="D3" s="2"/>
      <c r="E3" s="2"/>
      <c r="F3" s="2"/>
      <c r="G3" s="2"/>
      <c r="H3" s="2"/>
      <c r="I3" s="2"/>
      <c r="J3" s="2"/>
      <c r="K3" s="2"/>
      <c r="L3" s="2"/>
      <c r="M3" s="2"/>
      <c r="N3" s="2"/>
      <c r="O3" s="2"/>
    </row>
    <row r="4" customFormat="false" ht="24" hidden="false" customHeight="true" outlineLevel="0" collapsed="false">
      <c r="A4" s="1"/>
      <c r="B4" s="1"/>
      <c r="C4" s="2"/>
      <c r="D4" s="2"/>
      <c r="E4" s="2"/>
      <c r="F4" s="2"/>
      <c r="G4" s="2" t="s">
        <v>2</v>
      </c>
      <c r="H4" s="5" t="s">
        <v>3</v>
      </c>
      <c r="I4" s="2"/>
      <c r="J4" s="2"/>
      <c r="K4" s="2"/>
      <c r="L4" s="2"/>
      <c r="M4" s="2"/>
      <c r="N4" s="2"/>
      <c r="O4" s="2"/>
    </row>
    <row r="5" customFormat="false" ht="24" hidden="false" customHeight="true" outlineLevel="0" collapsed="false">
      <c r="A5" s="1"/>
      <c r="B5" s="1"/>
      <c r="C5" s="2"/>
      <c r="D5" s="2"/>
      <c r="E5" s="2"/>
      <c r="F5" s="2"/>
      <c r="G5" s="2"/>
      <c r="H5" s="2"/>
      <c r="I5" s="2"/>
      <c r="J5" s="2"/>
      <c r="K5" s="2"/>
      <c r="L5" s="2"/>
      <c r="M5" s="2"/>
      <c r="N5" s="2"/>
      <c r="O5" s="2"/>
    </row>
    <row r="6" customFormat="false" ht="24" hidden="false" customHeight="true" outlineLevel="0" collapsed="false">
      <c r="A6" s="1"/>
      <c r="B6" s="1"/>
      <c r="C6" s="6" t="s">
        <v>4</v>
      </c>
      <c r="D6" s="6"/>
      <c r="E6" s="2"/>
      <c r="F6" s="6" t="s">
        <v>5</v>
      </c>
      <c r="G6" s="6"/>
      <c r="H6" s="6"/>
      <c r="I6" s="6"/>
      <c r="J6" s="6"/>
      <c r="K6" s="2"/>
      <c r="L6" s="2"/>
      <c r="M6" s="2"/>
      <c r="N6" s="2"/>
      <c r="O6" s="2"/>
    </row>
    <row r="7" customFormat="false" ht="28.5" hidden="false" customHeight="true" outlineLevel="0" collapsed="false">
      <c r="A7" s="1"/>
      <c r="B7" s="1"/>
      <c r="C7" s="7" t="s">
        <v>6</v>
      </c>
      <c r="D7" s="8" t="n">
        <f aca="false">Economics!D7</f>
        <v>20000</v>
      </c>
      <c r="E7" s="2"/>
      <c r="F7" s="2" t="s">
        <v>7</v>
      </c>
      <c r="G7" s="2"/>
      <c r="H7" s="2"/>
      <c r="I7" s="2"/>
      <c r="J7" s="2"/>
      <c r="K7" s="2"/>
      <c r="L7" s="2"/>
      <c r="M7" s="2"/>
      <c r="N7" s="2"/>
      <c r="O7" s="2"/>
    </row>
    <row r="8" customFormat="false" ht="28.5" hidden="false" customHeight="true" outlineLevel="0" collapsed="false">
      <c r="A8" s="1"/>
      <c r="B8" s="1"/>
      <c r="C8" s="7" t="s">
        <v>8</v>
      </c>
      <c r="D8" s="8" t="n">
        <f aca="false">Economics!D14</f>
        <v>16400</v>
      </c>
      <c r="E8" s="2"/>
      <c r="F8" s="2"/>
      <c r="G8" s="9" t="str">
        <f aca="false">IF(Assumptions!D53&lt;&gt;"Complete","Missing / invalid price inputs",IF(Economics!D20&lt;&gt;"Complete",Economics!D20,IF(COUNT(Contingencies!F41:H41)&lt;&gt;3,"Missing contingent inputs",IF(Assumptions!D54&lt;&gt;"Complete","Missing funding inputs","Calculations available"))))</f>
        <v>Calculations available</v>
      </c>
      <c r="H8" s="9"/>
      <c r="I8" s="9"/>
      <c r="J8" s="9"/>
      <c r="K8" s="2"/>
      <c r="L8" s="2"/>
      <c r="M8" s="2"/>
      <c r="N8" s="2"/>
      <c r="O8" s="2"/>
    </row>
    <row r="9" customFormat="false" ht="28.5" hidden="false" customHeight="true" outlineLevel="0" collapsed="false">
      <c r="A9" s="1"/>
      <c r="B9" s="1"/>
      <c r="C9" s="7" t="s">
        <v>9</v>
      </c>
      <c r="D9" s="8" t="n">
        <f aca="false">Economics!D23</f>
        <v>4000</v>
      </c>
      <c r="E9" s="2"/>
      <c r="F9" s="2"/>
      <c r="G9" s="9"/>
      <c r="H9" s="9"/>
      <c r="I9" s="9"/>
      <c r="J9" s="9"/>
      <c r="K9" s="2"/>
      <c r="L9" s="2"/>
      <c r="M9" s="2"/>
      <c r="N9" s="2"/>
      <c r="O9" s="2"/>
    </row>
    <row r="10" customFormat="false" ht="28.5" hidden="false" customHeight="true" outlineLevel="0" collapsed="false">
      <c r="A10" s="1"/>
      <c r="B10" s="1"/>
      <c r="C10" s="7" t="s">
        <v>10</v>
      </c>
      <c r="D10" s="8" t="n">
        <f aca="false">Economics!D25</f>
        <v>16400</v>
      </c>
      <c r="E10" s="2"/>
      <c r="F10" s="2"/>
      <c r="G10" s="2"/>
      <c r="H10" s="2"/>
      <c r="I10" s="2"/>
      <c r="J10" s="2"/>
      <c r="K10" s="2"/>
      <c r="L10" s="2"/>
      <c r="M10" s="2"/>
      <c r="N10" s="2"/>
      <c r="O10" s="2"/>
    </row>
    <row r="11" customFormat="false" ht="28.5" hidden="false" customHeight="true" outlineLevel="0" collapsed="false">
      <c r="A11" s="1"/>
      <c r="B11" s="1"/>
      <c r="C11" s="7" t="s">
        <v>11</v>
      </c>
      <c r="D11" s="8" t="n">
        <f aca="false">Economics!D37</f>
        <v>17947.193877551</v>
      </c>
      <c r="E11" s="2"/>
      <c r="F11" s="2" t="s">
        <v>12</v>
      </c>
      <c r="G11" s="2"/>
      <c r="H11" s="2"/>
      <c r="I11" s="2"/>
      <c r="J11" s="2"/>
      <c r="K11" s="2"/>
      <c r="L11" s="2"/>
      <c r="M11" s="2"/>
      <c r="N11" s="2"/>
      <c r="O11" s="2"/>
    </row>
    <row r="12" customFormat="false" ht="28.5" hidden="false" customHeight="true" outlineLevel="0" collapsed="false">
      <c r="A12" s="1"/>
      <c r="B12" s="1"/>
      <c r="C12" s="7" t="s">
        <v>13</v>
      </c>
      <c r="D12" s="8" t="n">
        <f aca="false">Economics!D39</f>
        <v>21447.193877551</v>
      </c>
      <c r="E12" s="2"/>
      <c r="F12" s="2"/>
      <c r="G12" s="9" t="str">
        <f aca="false">IF(G8&lt;&gt;"Calculations available","Resolve inputs",IF(NOT(ISNUMBER(Economics!D41)),"Missing private ceiling",IF(Economics!D41&lt;0,"Above private ceiling",IF(Economics!D52&lt;0,"Gap in close funding",IF(D33&gt;0,"Walk decision remains",IF(OR(D32&gt;0,D34=0,D35&gt;0,Assumptions!D27="",AND(Assumptions!D13&gt;0,OR(Assumptions!D18="",Assumptions!D29=""))),"Open conditions / authority",IF(Economics!D65&lt;&gt;"Within entered term","Resolve exclusivity","Ready for authorized review")))))))</f>
        <v>Above private ceiling</v>
      </c>
      <c r="H12" s="9"/>
      <c r="I12" s="9"/>
      <c r="J12" s="9"/>
      <c r="K12" s="2"/>
      <c r="L12" s="2"/>
      <c r="M12" s="2"/>
      <c r="N12" s="2"/>
      <c r="O12" s="2"/>
    </row>
    <row r="13" customFormat="false" ht="28.5" hidden="false" customHeight="true" outlineLevel="0" collapsed="false">
      <c r="A13" s="1"/>
      <c r="B13" s="1"/>
      <c r="C13" s="7" t="s">
        <v>14</v>
      </c>
      <c r="D13" s="8" t="n">
        <f aca="false">Economics!D40</f>
        <v>23900</v>
      </c>
      <c r="E13" s="2"/>
      <c r="F13" s="2"/>
      <c r="G13" s="9"/>
      <c r="H13" s="9"/>
      <c r="I13" s="9"/>
      <c r="J13" s="9"/>
      <c r="K13" s="2"/>
      <c r="L13" s="2"/>
      <c r="M13" s="2"/>
      <c r="N13" s="2"/>
      <c r="O13" s="2"/>
    </row>
    <row r="14" customFormat="false" ht="28.5" hidden="false" customHeight="true" outlineLevel="0" collapsed="false">
      <c r="A14" s="1"/>
      <c r="B14" s="1"/>
      <c r="C14" s="7" t="s">
        <v>15</v>
      </c>
      <c r="D14" s="8" t="n">
        <f aca="false">Economics!D41</f>
        <v>-900</v>
      </c>
      <c r="E14" s="2"/>
      <c r="F14" s="2"/>
      <c r="G14" s="9"/>
      <c r="H14" s="9"/>
      <c r="I14" s="9"/>
      <c r="J14" s="9"/>
      <c r="K14" s="2"/>
      <c r="L14" s="2"/>
      <c r="M14" s="2"/>
      <c r="N14" s="2"/>
      <c r="O14" s="2"/>
    </row>
    <row r="15" customFormat="false" ht="24" hidden="false" customHeight="true" outlineLevel="0" collapsed="false">
      <c r="A15" s="1"/>
      <c r="B15" s="1"/>
      <c r="C15" s="2"/>
      <c r="D15" s="2"/>
      <c r="E15" s="2"/>
      <c r="F15" s="2"/>
      <c r="G15" s="2"/>
      <c r="H15" s="2"/>
      <c r="I15" s="2"/>
      <c r="J15" s="2"/>
      <c r="K15" s="2"/>
      <c r="L15" s="2"/>
      <c r="M15" s="2"/>
      <c r="N15" s="2"/>
      <c r="O15" s="2"/>
    </row>
    <row r="16" customFormat="false" ht="24" hidden="false" customHeight="true" outlineLevel="0" collapsed="false">
      <c r="A16" s="1"/>
      <c r="B16" s="1"/>
      <c r="C16" s="4" t="s">
        <v>16</v>
      </c>
      <c r="D16" s="2"/>
      <c r="E16" s="2"/>
      <c r="F16" s="2"/>
      <c r="G16" s="2"/>
      <c r="H16" s="2"/>
      <c r="I16" s="2"/>
      <c r="J16" s="2"/>
      <c r="K16" s="2"/>
      <c r="L16" s="2"/>
      <c r="M16" s="2"/>
      <c r="N16" s="2"/>
      <c r="O16" s="2"/>
    </row>
    <row r="17" customFormat="false" ht="24" hidden="false" customHeight="true" outlineLevel="0" collapsed="false">
      <c r="A17" s="1"/>
      <c r="B17" s="1"/>
      <c r="C17" s="2"/>
      <c r="D17" s="2"/>
      <c r="E17" s="2"/>
      <c r="F17" s="2"/>
      <c r="G17" s="2"/>
      <c r="H17" s="2"/>
      <c r="I17" s="2"/>
      <c r="J17" s="2"/>
      <c r="K17" s="2"/>
      <c r="L17" s="2"/>
      <c r="M17" s="2"/>
      <c r="N17" s="2"/>
      <c r="O17" s="2"/>
    </row>
    <row r="18" customFormat="false" ht="24" hidden="false" customHeight="true" outlineLevel="0" collapsed="false">
      <c r="A18" s="1"/>
      <c r="B18" s="1"/>
      <c r="C18" s="6" t="s">
        <v>17</v>
      </c>
      <c r="D18" s="6"/>
      <c r="E18" s="2"/>
      <c r="F18" s="6" t="s">
        <v>18</v>
      </c>
      <c r="G18" s="6"/>
      <c r="H18" s="6"/>
      <c r="I18" s="6"/>
      <c r="J18" s="6"/>
      <c r="K18" s="2"/>
      <c r="L18" s="2"/>
      <c r="M18" s="2"/>
      <c r="N18" s="2"/>
      <c r="O18" s="2"/>
    </row>
    <row r="19" customFormat="false" ht="24" hidden="false" customHeight="true" outlineLevel="0" collapsed="false">
      <c r="A19" s="1"/>
      <c r="B19" s="1"/>
      <c r="C19" s="2" t="s">
        <v>19</v>
      </c>
      <c r="D19" s="8" t="n">
        <f aca="false">Economics!D28</f>
        <v>8900</v>
      </c>
      <c r="E19" s="2"/>
      <c r="F19" s="2" t="s">
        <v>20</v>
      </c>
      <c r="G19" s="2"/>
      <c r="H19" s="2"/>
      <c r="I19" s="8" t="n">
        <f aca="false">Economics!D27</f>
        <v>500</v>
      </c>
      <c r="J19" s="2"/>
      <c r="K19" s="2"/>
      <c r="L19" s="2"/>
      <c r="M19" s="2"/>
      <c r="N19" s="2"/>
      <c r="O19" s="2"/>
    </row>
    <row r="20" customFormat="false" ht="24" hidden="false" customHeight="true" outlineLevel="0" collapsed="false">
      <c r="A20" s="1"/>
      <c r="B20" s="1"/>
      <c r="C20" s="2" t="s">
        <v>21</v>
      </c>
      <c r="D20" s="8" t="n">
        <f aca="false">Economics!D26</f>
        <v>1000</v>
      </c>
      <c r="E20" s="2"/>
      <c r="F20" s="2" t="s">
        <v>22</v>
      </c>
      <c r="G20" s="2"/>
      <c r="H20" s="2"/>
      <c r="I20" s="8" t="n">
        <f aca="false">Economics!D33</f>
        <v>4000</v>
      </c>
      <c r="J20" s="2"/>
      <c r="K20" s="2"/>
      <c r="L20" s="2"/>
      <c r="M20" s="2"/>
      <c r="N20" s="2"/>
      <c r="O20" s="2"/>
    </row>
    <row r="21" customFormat="false" ht="24" hidden="false" customHeight="true" outlineLevel="0" collapsed="false">
      <c r="A21" s="1"/>
      <c r="B21" s="1"/>
      <c r="C21" s="2" t="s">
        <v>23</v>
      </c>
      <c r="D21" s="8" t="n">
        <f aca="false">Economics!D48</f>
        <v>14400</v>
      </c>
      <c r="E21" s="2"/>
      <c r="F21" s="2" t="s">
        <v>24</v>
      </c>
      <c r="G21" s="2"/>
      <c r="H21" s="2"/>
      <c r="I21" s="8" t="n">
        <f aca="false">Economics!D34</f>
        <v>1960</v>
      </c>
      <c r="J21" s="2"/>
      <c r="K21" s="2"/>
      <c r="L21" s="2"/>
      <c r="M21" s="2"/>
      <c r="N21" s="2"/>
      <c r="O21" s="2"/>
    </row>
    <row r="22" customFormat="false" ht="24" hidden="false" customHeight="true" outlineLevel="0" collapsed="false">
      <c r="A22" s="1"/>
      <c r="B22" s="1"/>
      <c r="C22" s="2" t="s">
        <v>25</v>
      </c>
      <c r="D22" s="8" t="n">
        <f aca="false">Economics!D51</f>
        <v>17000</v>
      </c>
      <c r="E22" s="2"/>
      <c r="F22" s="2" t="s">
        <v>26</v>
      </c>
      <c r="G22" s="2"/>
      <c r="H22" s="2"/>
      <c r="I22" s="8" t="n">
        <f aca="false">Economics!D53</f>
        <v>8000</v>
      </c>
      <c r="J22" s="2"/>
      <c r="K22" s="2"/>
      <c r="L22" s="2"/>
      <c r="M22" s="2"/>
      <c r="N22" s="2"/>
      <c r="O22" s="2"/>
    </row>
    <row r="23" customFormat="false" ht="24" hidden="false" customHeight="true" outlineLevel="0" collapsed="false">
      <c r="A23" s="1"/>
      <c r="B23" s="1"/>
      <c r="C23" s="2" t="s">
        <v>27</v>
      </c>
      <c r="D23" s="8" t="n">
        <f aca="false">Economics!D52</f>
        <v>2600</v>
      </c>
      <c r="E23" s="2"/>
      <c r="F23" s="2" t="s">
        <v>28</v>
      </c>
      <c r="G23" s="2"/>
      <c r="H23" s="2"/>
      <c r="I23" s="8" t="n">
        <f aca="false">Economics!D55</f>
        <v>12500</v>
      </c>
      <c r="J23" s="2"/>
      <c r="K23" s="2"/>
      <c r="L23" s="2"/>
      <c r="M23" s="2"/>
      <c r="N23" s="2"/>
      <c r="O23" s="2"/>
    </row>
    <row r="24" customFormat="false" ht="24" hidden="false" customHeight="true" outlineLevel="0" collapsed="false">
      <c r="A24" s="1"/>
      <c r="B24" s="1"/>
      <c r="C24" s="2"/>
      <c r="D24" s="2"/>
      <c r="E24" s="2"/>
      <c r="F24" s="2"/>
      <c r="G24" s="2"/>
      <c r="H24" s="2"/>
      <c r="I24" s="2"/>
      <c r="J24" s="2"/>
      <c r="K24" s="2"/>
      <c r="L24" s="2"/>
      <c r="M24" s="2"/>
      <c r="N24" s="2"/>
      <c r="O24" s="2"/>
    </row>
    <row r="25" customFormat="false" ht="24" hidden="false" customHeight="true" outlineLevel="0" collapsed="false">
      <c r="A25" s="1"/>
      <c r="B25" s="1"/>
      <c r="C25" s="2"/>
      <c r="D25" s="2"/>
      <c r="E25" s="2"/>
      <c r="F25" s="2"/>
      <c r="G25" s="2"/>
      <c r="H25" s="2"/>
      <c r="I25" s="2"/>
      <c r="J25" s="2"/>
      <c r="K25" s="2"/>
      <c r="L25" s="2"/>
      <c r="M25" s="2"/>
      <c r="N25" s="2"/>
      <c r="O25" s="2"/>
    </row>
    <row r="26" customFormat="false" ht="24" hidden="false" customHeight="true" outlineLevel="0" collapsed="false">
      <c r="A26" s="1"/>
      <c r="B26" s="1"/>
      <c r="C26" s="6" t="s">
        <v>29</v>
      </c>
      <c r="D26" s="6"/>
      <c r="E26" s="2"/>
      <c r="F26" s="6" t="s">
        <v>30</v>
      </c>
      <c r="G26" s="6"/>
      <c r="H26" s="6"/>
      <c r="I26" s="6"/>
      <c r="J26" s="6"/>
      <c r="K26" s="2"/>
      <c r="L26" s="2"/>
      <c r="M26" s="2"/>
      <c r="N26" s="2"/>
      <c r="O26" s="2"/>
    </row>
    <row r="27" customFormat="false" ht="24" hidden="false" customHeight="true" outlineLevel="0" collapsed="false">
      <c r="A27" s="1"/>
      <c r="B27" s="1"/>
      <c r="C27" s="2" t="s">
        <v>31</v>
      </c>
      <c r="D27" s="10" t="n">
        <f aca="false">Economics!D59</f>
        <v>51</v>
      </c>
      <c r="E27" s="2"/>
      <c r="F27" s="11" t="s">
        <v>32</v>
      </c>
      <c r="G27" s="11"/>
      <c r="H27" s="11"/>
      <c r="I27" s="11"/>
      <c r="J27" s="11"/>
      <c r="K27" s="2"/>
      <c r="L27" s="2"/>
      <c r="M27" s="2"/>
      <c r="N27" s="2"/>
      <c r="O27" s="2"/>
    </row>
    <row r="28" customFormat="false" ht="24" hidden="false" customHeight="true" outlineLevel="0" collapsed="false">
      <c r="A28" s="1"/>
      <c r="B28" s="1"/>
      <c r="C28" s="2" t="s">
        <v>33</v>
      </c>
      <c r="D28" s="10" t="n">
        <f aca="false">Economics!D60</f>
        <v>0</v>
      </c>
      <c r="E28" s="2"/>
      <c r="F28" s="11" t="s">
        <v>34</v>
      </c>
      <c r="G28" s="11"/>
      <c r="H28" s="11"/>
      <c r="I28" s="11"/>
      <c r="J28" s="11"/>
      <c r="K28" s="2"/>
      <c r="L28" s="2"/>
      <c r="M28" s="2"/>
      <c r="N28" s="2"/>
      <c r="O28" s="2"/>
    </row>
    <row r="29" customFormat="false" ht="24" hidden="false" customHeight="true" outlineLevel="0" collapsed="false">
      <c r="A29" s="1"/>
      <c r="B29" s="1"/>
      <c r="C29" s="2" t="s">
        <v>35</v>
      </c>
      <c r="D29" s="8" t="n">
        <f aca="false">Economics!D63</f>
        <v>350</v>
      </c>
      <c r="E29" s="2"/>
      <c r="F29" s="11" t="s">
        <v>36</v>
      </c>
      <c r="G29" s="11"/>
      <c r="H29" s="11"/>
      <c r="I29" s="11"/>
      <c r="J29" s="11"/>
      <c r="K29" s="2"/>
      <c r="L29" s="2"/>
      <c r="M29" s="2"/>
      <c r="N29" s="2"/>
      <c r="O29" s="2"/>
    </row>
    <row r="30" customFormat="false" ht="24" hidden="false" customHeight="true" outlineLevel="0" collapsed="false">
      <c r="A30" s="1"/>
      <c r="B30" s="1"/>
      <c r="C30" s="2" t="s">
        <v>37</v>
      </c>
      <c r="D30" s="8" t="n">
        <f aca="false">Economics!D64</f>
        <v>210</v>
      </c>
      <c r="E30" s="2"/>
      <c r="F30" s="11" t="s">
        <v>38</v>
      </c>
      <c r="G30" s="11"/>
      <c r="H30" s="11"/>
      <c r="I30" s="11"/>
      <c r="J30" s="11"/>
      <c r="K30" s="2"/>
      <c r="L30" s="2"/>
      <c r="M30" s="2"/>
      <c r="N30" s="2"/>
      <c r="O30" s="2"/>
    </row>
    <row r="31" customFormat="false" ht="24" hidden="false" customHeight="true" outlineLevel="0" collapsed="false">
      <c r="A31" s="1"/>
      <c r="B31" s="1"/>
      <c r="C31" s="2"/>
      <c r="D31" s="2"/>
      <c r="E31" s="2"/>
      <c r="F31" s="2"/>
      <c r="G31" s="2"/>
      <c r="H31" s="2"/>
      <c r="I31" s="2"/>
      <c r="J31" s="2"/>
      <c r="K31" s="2"/>
      <c r="L31" s="2"/>
      <c r="M31" s="2"/>
      <c r="N31" s="2"/>
      <c r="O31" s="2"/>
    </row>
    <row r="32" customFormat="false" ht="24" hidden="false" customHeight="true" outlineLevel="0" collapsed="false">
      <c r="A32" s="1"/>
      <c r="B32" s="1"/>
      <c r="C32" s="2" t="s">
        <v>39</v>
      </c>
      <c r="D32" s="2" t="n">
        <f aca="false">COUNTIFS(Conditions!E7:E20,"Yes",Conditions!O7:O20,"&lt;&gt;Closed")+COUNTIFS(Conditions!E7:E20,"&lt;&gt;Yes",Conditions!E7:E20,"&lt;&gt;No")</f>
        <v>10</v>
      </c>
      <c r="E32" s="2"/>
      <c r="F32" s="4" t="s">
        <v>40</v>
      </c>
      <c r="G32" s="2"/>
      <c r="H32" s="2"/>
      <c r="I32" s="2"/>
      <c r="J32" s="2"/>
      <c r="K32" s="2"/>
      <c r="L32" s="2"/>
      <c r="M32" s="2"/>
      <c r="N32" s="2"/>
      <c r="O32" s="2"/>
    </row>
    <row r="33" customFormat="false" ht="24" hidden="false" customHeight="true" outlineLevel="0" collapsed="false">
      <c r="A33" s="1"/>
      <c r="B33" s="1"/>
      <c r="C33" s="2" t="s">
        <v>41</v>
      </c>
      <c r="D33" s="2" t="n">
        <f aca="false">COUNTIFS(Conditions!E7:E20,"Yes",Conditions!G7:G20,"Walk")</f>
        <v>0</v>
      </c>
      <c r="E33" s="2"/>
      <c r="F33" s="4" t="s">
        <v>42</v>
      </c>
      <c r="G33" s="2"/>
      <c r="H33" s="2"/>
      <c r="I33" s="2"/>
      <c r="J33" s="2"/>
      <c r="K33" s="2"/>
      <c r="L33" s="2"/>
      <c r="M33" s="2"/>
      <c r="N33" s="2"/>
      <c r="O33" s="2"/>
    </row>
    <row r="34" customFormat="false" ht="24" hidden="false" customHeight="true" outlineLevel="0" collapsed="false">
      <c r="A34" s="1"/>
      <c r="B34" s="1"/>
      <c r="C34" s="2" t="s">
        <v>43</v>
      </c>
      <c r="D34" s="2" t="n">
        <f aca="false">COUNTIFS(Conditions!E7:E20,"Yes")</f>
        <v>10</v>
      </c>
      <c r="E34" s="2"/>
      <c r="F34" s="2"/>
      <c r="G34" s="2"/>
      <c r="H34" s="2"/>
      <c r="I34" s="2"/>
      <c r="J34" s="2"/>
      <c r="K34" s="2"/>
      <c r="L34" s="2"/>
      <c r="M34" s="2"/>
      <c r="N34" s="2"/>
      <c r="O34" s="2"/>
    </row>
    <row r="35" customFormat="false" ht="24" hidden="false" customHeight="true" outlineLevel="0" collapsed="false">
      <c r="A35" s="1"/>
      <c r="B35" s="1"/>
      <c r="C35" s="2" t="s">
        <v>44</v>
      </c>
      <c r="D35" s="2" t="n">
        <f aca="false">COUNTIFS(Contingencies!J34:J39,"Missing definition / evidence")</f>
        <v>0</v>
      </c>
      <c r="E35" s="2"/>
      <c r="F35" s="2"/>
      <c r="G35" s="2"/>
      <c r="H35" s="2"/>
      <c r="I35" s="2"/>
      <c r="J35" s="2"/>
      <c r="K35" s="2"/>
      <c r="L35" s="2"/>
      <c r="M35" s="2"/>
      <c r="N35" s="2"/>
      <c r="O35" s="2"/>
    </row>
    <row r="36" customFormat="false" ht="24" hidden="false" customHeight="true" outlineLevel="0" collapsed="false">
      <c r="A36" s="1"/>
      <c r="B36" s="1"/>
      <c r="C36" s="2"/>
      <c r="D36" s="2"/>
      <c r="E36" s="2"/>
      <c r="F36" s="2"/>
      <c r="G36" s="2"/>
      <c r="H36" s="2"/>
      <c r="I36" s="2"/>
      <c r="J36" s="2"/>
      <c r="K36" s="2"/>
      <c r="L36" s="2"/>
      <c r="M36" s="2"/>
      <c r="N36" s="2"/>
      <c r="O36" s="2"/>
    </row>
    <row r="37" customFormat="false" ht="24" hidden="false" customHeight="true" outlineLevel="0" collapsed="false">
      <c r="A37" s="1"/>
      <c r="B37" s="1"/>
      <c r="C37" s="4" t="s">
        <v>45</v>
      </c>
      <c r="D37" s="2"/>
      <c r="E37" s="2"/>
      <c r="F37" s="2"/>
      <c r="G37" s="2"/>
      <c r="H37" s="2"/>
      <c r="I37" s="2"/>
      <c r="J37" s="2"/>
      <c r="K37" s="2"/>
      <c r="L37" s="2"/>
      <c r="M37" s="2"/>
      <c r="N37" s="2"/>
      <c r="O37" s="2"/>
    </row>
    <row r="38" customFormat="false" ht="24" hidden="false" customHeight="true" outlineLevel="0" collapsed="false">
      <c r="A38" s="1"/>
      <c r="B38" s="1"/>
      <c r="C38" s="2"/>
      <c r="D38" s="2"/>
      <c r="E38" s="2"/>
      <c r="F38" s="2"/>
      <c r="G38" s="2"/>
      <c r="H38" s="2"/>
      <c r="I38" s="2"/>
      <c r="J38" s="2"/>
      <c r="K38" s="2"/>
      <c r="L38" s="2"/>
      <c r="M38" s="2"/>
      <c r="N38" s="2"/>
      <c r="O38" s="2"/>
    </row>
    <row r="39" customFormat="false" ht="24" hidden="false" customHeight="true" outlineLevel="0" collapsed="false">
      <c r="A39" s="1"/>
      <c r="B39" s="1"/>
      <c r="C39" s="2"/>
      <c r="D39" s="2"/>
      <c r="E39" s="2"/>
      <c r="F39" s="2"/>
      <c r="G39" s="2"/>
      <c r="H39" s="2"/>
      <c r="I39" s="2"/>
      <c r="J39" s="2"/>
      <c r="K39" s="2"/>
      <c r="L39" s="2"/>
      <c r="M39" s="2"/>
      <c r="N39" s="2"/>
      <c r="O39" s="2"/>
    </row>
    <row r="40" customFormat="false" ht="24" hidden="false" customHeight="true" outlineLevel="0" collapsed="false">
      <c r="A40" s="1"/>
      <c r="B40" s="1"/>
      <c r="C40" s="2"/>
      <c r="D40" s="2"/>
      <c r="E40" s="2"/>
      <c r="F40" s="2"/>
      <c r="G40" s="2"/>
      <c r="H40" s="2"/>
      <c r="I40" s="2"/>
      <c r="J40" s="2"/>
      <c r="K40" s="2"/>
      <c r="L40" s="2"/>
      <c r="M40" s="2"/>
      <c r="N40" s="2"/>
      <c r="O40" s="2"/>
    </row>
    <row r="41" customFormat="false" ht="24" hidden="false" customHeight="true" outlineLevel="0" collapsed="false">
      <c r="A41" s="1"/>
      <c r="B41" s="1"/>
      <c r="C41" s="2"/>
      <c r="D41" s="2"/>
      <c r="E41" s="2"/>
      <c r="F41" s="2"/>
      <c r="G41" s="2"/>
      <c r="H41" s="2"/>
      <c r="I41" s="2"/>
      <c r="J41" s="2"/>
      <c r="K41" s="2"/>
      <c r="L41" s="2"/>
      <c r="M41" s="2"/>
      <c r="N41" s="2"/>
      <c r="O41" s="2"/>
    </row>
    <row r="42" customFormat="false" ht="24" hidden="false" customHeight="true" outlineLevel="0" collapsed="false">
      <c r="A42" s="1"/>
      <c r="B42" s="1"/>
      <c r="C42" s="2"/>
      <c r="D42" s="2"/>
      <c r="E42" s="2"/>
      <c r="F42" s="2"/>
      <c r="G42" s="2"/>
      <c r="H42" s="2"/>
      <c r="I42" s="2"/>
      <c r="J42" s="2"/>
      <c r="K42" s="2"/>
      <c r="L42" s="2"/>
      <c r="M42" s="2"/>
      <c r="N42" s="2"/>
      <c r="O42" s="2"/>
    </row>
    <row r="43" customFormat="false" ht="24" hidden="false" customHeight="true" outlineLevel="0" collapsed="false">
      <c r="A43" s="1"/>
      <c r="B43" s="1"/>
      <c r="C43" s="2"/>
      <c r="D43" s="2"/>
      <c r="E43" s="2"/>
      <c r="F43" s="2"/>
      <c r="G43" s="2"/>
      <c r="H43" s="2"/>
      <c r="I43" s="2"/>
      <c r="J43" s="2"/>
      <c r="K43" s="2"/>
      <c r="L43" s="2"/>
      <c r="M43" s="2"/>
      <c r="N43" s="2"/>
      <c r="O43" s="2"/>
    </row>
    <row r="44" customFormat="false" ht="24" hidden="false" customHeight="true" outlineLevel="0" collapsed="false">
      <c r="A44" s="1"/>
      <c r="B44" s="1"/>
      <c r="C44" s="2"/>
      <c r="D44" s="2"/>
      <c r="E44" s="2"/>
      <c r="F44" s="2"/>
      <c r="G44" s="2"/>
      <c r="H44" s="2"/>
      <c r="I44" s="2"/>
      <c r="J44" s="2"/>
      <c r="K44" s="2"/>
      <c r="L44" s="2"/>
      <c r="M44" s="2"/>
      <c r="N44" s="2"/>
      <c r="O44" s="2"/>
    </row>
    <row r="45" customFormat="false" ht="24" hidden="false" customHeight="true" outlineLevel="0" collapsed="false">
      <c r="A45" s="1"/>
      <c r="B45" s="1"/>
      <c r="C45" s="2"/>
      <c r="D45" s="2"/>
      <c r="E45" s="2"/>
      <c r="F45" s="2"/>
      <c r="G45" s="2"/>
      <c r="H45" s="2"/>
      <c r="I45" s="2"/>
      <c r="J45" s="2"/>
      <c r="K45" s="2"/>
      <c r="L45" s="2"/>
      <c r="M45" s="2"/>
      <c r="N45" s="2"/>
      <c r="O45" s="2"/>
    </row>
    <row r="46" customFormat="false" ht="24" hidden="false" customHeight="true" outlineLevel="0" collapsed="false">
      <c r="A46" s="1"/>
      <c r="B46" s="1"/>
      <c r="C46" s="2"/>
      <c r="D46" s="2"/>
      <c r="E46" s="2"/>
      <c r="F46" s="2"/>
      <c r="G46" s="2"/>
      <c r="H46" s="2"/>
      <c r="I46" s="2"/>
      <c r="J46" s="2"/>
      <c r="K46" s="2"/>
      <c r="L46" s="2"/>
      <c r="M46" s="2"/>
      <c r="N46" s="2"/>
      <c r="O46" s="2"/>
    </row>
    <row r="47" customFormat="false" ht="24" hidden="false" customHeight="true" outlineLevel="0" collapsed="false">
      <c r="A47" s="1"/>
      <c r="B47" s="1"/>
      <c r="C47" s="2"/>
      <c r="D47" s="2"/>
      <c r="E47" s="2"/>
      <c r="F47" s="2"/>
      <c r="G47" s="2"/>
      <c r="H47" s="2"/>
      <c r="I47" s="2"/>
      <c r="J47" s="2"/>
      <c r="K47" s="2"/>
      <c r="L47" s="2"/>
      <c r="M47" s="2"/>
      <c r="N47" s="2"/>
      <c r="O47" s="2"/>
    </row>
    <row r="48" customFormat="false" ht="24" hidden="false" customHeight="true" outlineLevel="0" collapsed="false">
      <c r="A48" s="1"/>
      <c r="B48" s="1"/>
      <c r="C48" s="2"/>
      <c r="D48" s="2"/>
      <c r="E48" s="2"/>
      <c r="F48" s="2"/>
      <c r="G48" s="2"/>
      <c r="H48" s="2"/>
      <c r="I48" s="2"/>
      <c r="J48" s="2"/>
      <c r="K48" s="2"/>
      <c r="L48" s="2"/>
      <c r="M48" s="2"/>
      <c r="N48" s="2"/>
      <c r="O48" s="2"/>
    </row>
    <row r="49" customFormat="false" ht="24" hidden="false" customHeight="true" outlineLevel="0" collapsed="false">
      <c r="A49" s="1"/>
      <c r="B49" s="1"/>
      <c r="C49" s="2"/>
      <c r="D49" s="2"/>
      <c r="E49" s="2"/>
      <c r="F49" s="2"/>
      <c r="G49" s="2"/>
      <c r="H49" s="2"/>
      <c r="I49" s="2"/>
      <c r="J49" s="2"/>
      <c r="K49" s="2"/>
      <c r="L49" s="2"/>
      <c r="M49" s="2"/>
      <c r="N49" s="2"/>
      <c r="O49" s="2"/>
    </row>
    <row r="50" customFormat="false" ht="24" hidden="false" customHeight="true" outlineLevel="0" collapsed="false">
      <c r="A50" s="1"/>
      <c r="B50" s="1"/>
      <c r="C50" s="2"/>
      <c r="D50" s="2"/>
      <c r="E50" s="2"/>
      <c r="F50" s="2"/>
      <c r="G50" s="2"/>
      <c r="H50" s="2"/>
      <c r="I50" s="2"/>
      <c r="J50" s="2"/>
      <c r="K50" s="2"/>
      <c r="L50" s="2"/>
      <c r="M50" s="2"/>
      <c r="N50" s="2"/>
      <c r="O50" s="2"/>
    </row>
    <row r="51" customFormat="false" ht="24" hidden="false" customHeight="true" outlineLevel="0" collapsed="false">
      <c r="A51" s="1"/>
      <c r="B51" s="1"/>
      <c r="C51" s="2"/>
      <c r="D51" s="2"/>
      <c r="E51" s="2"/>
      <c r="F51" s="2"/>
      <c r="G51" s="2"/>
      <c r="H51" s="2"/>
      <c r="I51" s="2"/>
      <c r="J51" s="2"/>
      <c r="K51" s="2"/>
      <c r="L51" s="2"/>
      <c r="M51" s="2"/>
      <c r="N51" s="2"/>
      <c r="O51" s="2"/>
    </row>
    <row r="52" customFormat="false" ht="24" hidden="false" customHeight="true" outlineLevel="0" collapsed="false">
      <c r="A52" s="1"/>
      <c r="B52" s="1"/>
      <c r="C52" s="2"/>
      <c r="D52" s="2"/>
      <c r="E52" s="2"/>
      <c r="F52" s="2"/>
      <c r="G52" s="2"/>
      <c r="H52" s="2"/>
      <c r="I52" s="2"/>
      <c r="J52" s="2"/>
      <c r="K52" s="2"/>
      <c r="L52" s="2"/>
      <c r="M52" s="2"/>
      <c r="N52" s="2"/>
      <c r="O52" s="2"/>
    </row>
    <row r="53" customFormat="false" ht="24" hidden="false" customHeight="true" outlineLevel="0" collapsed="false">
      <c r="A53" s="1"/>
      <c r="B53" s="1"/>
      <c r="C53" s="2"/>
      <c r="D53" s="2"/>
      <c r="E53" s="2"/>
      <c r="F53" s="2"/>
      <c r="G53" s="2"/>
      <c r="H53" s="2"/>
      <c r="I53" s="2"/>
      <c r="J53" s="2"/>
      <c r="K53" s="2"/>
      <c r="L53" s="2"/>
      <c r="M53" s="2"/>
      <c r="N53" s="2"/>
      <c r="O53" s="2"/>
    </row>
    <row r="54" customFormat="false" ht="24" hidden="false" customHeight="true" outlineLevel="0" collapsed="false">
      <c r="A54" s="1"/>
      <c r="B54" s="1"/>
      <c r="C54" s="2"/>
      <c r="D54" s="2"/>
      <c r="E54" s="2"/>
      <c r="F54" s="2"/>
      <c r="G54" s="2"/>
      <c r="H54" s="2"/>
      <c r="I54" s="2"/>
      <c r="J54" s="2"/>
      <c r="K54" s="2"/>
      <c r="L54" s="2"/>
      <c r="M54" s="2"/>
      <c r="N54" s="2"/>
      <c r="O54" s="2"/>
    </row>
    <row r="55" customFormat="false" ht="24" hidden="false" customHeight="true" outlineLevel="0" collapsed="false">
      <c r="A55" s="1"/>
      <c r="B55" s="1"/>
      <c r="C55" s="2"/>
      <c r="D55" s="2"/>
      <c r="E55" s="2"/>
      <c r="F55" s="2"/>
      <c r="G55" s="2"/>
      <c r="H55" s="2"/>
      <c r="I55" s="2"/>
      <c r="J55" s="2"/>
      <c r="K55" s="2"/>
      <c r="L55" s="2"/>
      <c r="M55" s="2"/>
      <c r="N55" s="2"/>
      <c r="O55" s="2"/>
    </row>
    <row r="56" customFormat="false" ht="24" hidden="false" customHeight="true" outlineLevel="0" collapsed="false">
      <c r="A56" s="1"/>
      <c r="B56" s="1"/>
      <c r="C56" s="2"/>
      <c r="D56" s="2"/>
      <c r="E56" s="2"/>
      <c r="F56" s="2"/>
      <c r="G56" s="2"/>
      <c r="H56" s="2"/>
      <c r="I56" s="2"/>
      <c r="J56" s="2"/>
      <c r="K56" s="2"/>
      <c r="L56" s="2"/>
      <c r="M56" s="2"/>
      <c r="N56" s="2"/>
      <c r="O56" s="2"/>
    </row>
    <row r="57" customFormat="false" ht="24" hidden="false" customHeight="true" outlineLevel="0" collapsed="false">
      <c r="A57" s="1"/>
      <c r="B57" s="1"/>
      <c r="C57" s="2"/>
      <c r="D57" s="2"/>
      <c r="E57" s="2"/>
      <c r="F57" s="2"/>
      <c r="G57" s="2"/>
      <c r="H57" s="2"/>
      <c r="I57" s="2"/>
      <c r="J57" s="2"/>
      <c r="K57" s="2"/>
      <c r="L57" s="2"/>
      <c r="M57" s="2"/>
      <c r="N57" s="2"/>
      <c r="O57" s="2"/>
    </row>
    <row r="58" customFormat="false" ht="24" hidden="false" customHeight="true" outlineLevel="0" collapsed="false">
      <c r="A58" s="1"/>
      <c r="B58" s="1"/>
      <c r="C58" s="2"/>
      <c r="D58" s="2"/>
      <c r="E58" s="2"/>
      <c r="F58" s="2"/>
      <c r="G58" s="2"/>
      <c r="H58" s="2"/>
      <c r="I58" s="2"/>
      <c r="J58" s="2"/>
      <c r="K58" s="2"/>
      <c r="L58" s="2"/>
      <c r="M58" s="2"/>
      <c r="N58" s="2"/>
      <c r="O58" s="2"/>
    </row>
    <row r="59" customFormat="false" ht="24" hidden="false" customHeight="true" outlineLevel="0" collapsed="false">
      <c r="A59" s="1"/>
      <c r="B59" s="1"/>
      <c r="C59" s="2"/>
      <c r="D59" s="2"/>
      <c r="E59" s="2"/>
      <c r="F59" s="2"/>
      <c r="G59" s="2"/>
      <c r="H59" s="2"/>
      <c r="I59" s="2"/>
      <c r="J59" s="2"/>
      <c r="K59" s="2"/>
      <c r="L59" s="2"/>
      <c r="M59" s="2"/>
      <c r="N59" s="2"/>
      <c r="O59" s="2"/>
    </row>
    <row r="60" customFormat="false" ht="24" hidden="false" customHeight="true" outlineLevel="0" collapsed="false">
      <c r="A60" s="1"/>
      <c r="B60" s="1"/>
      <c r="C60" s="2"/>
      <c r="D60" s="2"/>
      <c r="E60" s="2"/>
      <c r="F60" s="2"/>
      <c r="G60" s="2"/>
      <c r="H60" s="2"/>
      <c r="I60" s="2"/>
      <c r="J60" s="2"/>
      <c r="K60" s="2"/>
      <c r="L60" s="2"/>
      <c r="M60" s="2"/>
      <c r="N60" s="2"/>
      <c r="O60" s="2"/>
    </row>
    <row r="61" customFormat="false" ht="24" hidden="false" customHeight="true" outlineLevel="0" collapsed="false">
      <c r="A61" s="1"/>
      <c r="B61" s="1"/>
      <c r="C61" s="2"/>
      <c r="D61" s="2"/>
      <c r="E61" s="2"/>
      <c r="F61" s="2"/>
      <c r="G61" s="2"/>
      <c r="H61" s="2"/>
      <c r="I61" s="2"/>
      <c r="J61" s="2"/>
      <c r="K61" s="2"/>
      <c r="L61" s="2"/>
      <c r="M61" s="2"/>
      <c r="N61" s="2"/>
      <c r="O61" s="2"/>
    </row>
    <row r="62" customFormat="false" ht="24" hidden="false" customHeight="true" outlineLevel="0" collapsed="false">
      <c r="A62" s="1"/>
      <c r="B62" s="1"/>
      <c r="C62" s="2"/>
      <c r="D62" s="2"/>
      <c r="E62" s="2"/>
      <c r="F62" s="2"/>
      <c r="G62" s="2"/>
      <c r="H62" s="2"/>
      <c r="I62" s="2"/>
      <c r="J62" s="2"/>
      <c r="K62" s="2"/>
      <c r="L62" s="2"/>
      <c r="M62" s="2"/>
      <c r="N62" s="2"/>
      <c r="O62" s="2"/>
    </row>
    <row r="63" customFormat="false" ht="24" hidden="false" customHeight="true" outlineLevel="0" collapsed="false">
      <c r="A63" s="1"/>
      <c r="B63" s="1"/>
      <c r="C63" s="2"/>
      <c r="D63" s="2"/>
      <c r="E63" s="2"/>
      <c r="F63" s="2"/>
      <c r="G63" s="2"/>
      <c r="H63" s="2"/>
      <c r="I63" s="2"/>
      <c r="J63" s="2"/>
      <c r="K63" s="2"/>
      <c r="L63" s="2"/>
      <c r="M63" s="2"/>
      <c r="N63" s="2"/>
      <c r="O63" s="2"/>
    </row>
    <row r="64" customFormat="false" ht="24" hidden="false" customHeight="true" outlineLevel="0" collapsed="false">
      <c r="A64" s="1"/>
      <c r="B64" s="1"/>
      <c r="C64" s="2"/>
      <c r="D64" s="2"/>
      <c r="E64" s="2"/>
      <c r="F64" s="2"/>
      <c r="G64" s="2"/>
      <c r="H64" s="2"/>
      <c r="I64" s="2"/>
      <c r="J64" s="2"/>
      <c r="K64" s="2"/>
      <c r="L64" s="2"/>
      <c r="M64" s="2"/>
      <c r="N64" s="2"/>
      <c r="O64" s="2"/>
    </row>
    <row r="65" customFormat="false" ht="24" hidden="false" customHeight="true" outlineLevel="0" collapsed="false">
      <c r="A65" s="1"/>
      <c r="B65" s="1"/>
      <c r="C65" s="2"/>
      <c r="D65" s="2"/>
      <c r="E65" s="2"/>
      <c r="F65" s="2"/>
      <c r="G65" s="2"/>
      <c r="H65" s="2"/>
      <c r="I65" s="2"/>
      <c r="J65" s="2"/>
      <c r="K65" s="2"/>
      <c r="L65" s="2"/>
      <c r="M65" s="2"/>
      <c r="N65" s="2"/>
      <c r="O65" s="2"/>
    </row>
    <row r="66" customFormat="false" ht="24" hidden="false" customHeight="true" outlineLevel="0" collapsed="false">
      <c r="A66" s="1"/>
      <c r="B66" s="1"/>
      <c r="C66" s="2"/>
      <c r="D66" s="2"/>
      <c r="E66" s="2"/>
      <c r="F66" s="2"/>
      <c r="G66" s="2"/>
      <c r="H66" s="2"/>
      <c r="I66" s="2"/>
      <c r="J66" s="2"/>
      <c r="K66" s="2"/>
      <c r="L66" s="2"/>
      <c r="M66" s="2"/>
      <c r="N66" s="2"/>
      <c r="O66" s="2"/>
    </row>
    <row r="67" customFormat="false" ht="24" hidden="false" customHeight="true" outlineLevel="0" collapsed="false">
      <c r="A67" s="1"/>
      <c r="B67" s="1"/>
      <c r="C67" s="2"/>
      <c r="D67" s="2"/>
      <c r="E67" s="2"/>
      <c r="F67" s="2"/>
      <c r="G67" s="2"/>
      <c r="H67" s="2"/>
      <c r="I67" s="2"/>
      <c r="J67" s="2"/>
      <c r="K67" s="2"/>
      <c r="L67" s="2"/>
      <c r="M67" s="2"/>
      <c r="N67" s="2"/>
      <c r="O67" s="2"/>
    </row>
    <row r="68" customFormat="false" ht="24" hidden="false" customHeight="true" outlineLevel="0" collapsed="false">
      <c r="A68" s="1"/>
      <c r="B68" s="1"/>
      <c r="C68" s="2"/>
      <c r="D68" s="2"/>
      <c r="E68" s="2"/>
      <c r="F68" s="2"/>
      <c r="G68" s="2"/>
      <c r="H68" s="2"/>
      <c r="I68" s="2"/>
      <c r="J68" s="2"/>
      <c r="K68" s="2"/>
      <c r="L68" s="2"/>
      <c r="M68" s="2"/>
      <c r="N68" s="2"/>
      <c r="O68" s="2"/>
    </row>
    <row r="69" customFormat="false" ht="24" hidden="false" customHeight="true" outlineLevel="0" collapsed="false">
      <c r="A69" s="1"/>
      <c r="B69" s="1"/>
      <c r="C69" s="2"/>
      <c r="D69" s="2"/>
      <c r="E69" s="2"/>
      <c r="F69" s="2"/>
      <c r="G69" s="2"/>
      <c r="H69" s="2"/>
      <c r="I69" s="2"/>
      <c r="J69" s="2"/>
      <c r="K69" s="2"/>
      <c r="L69" s="2"/>
      <c r="M69" s="2"/>
      <c r="N69" s="2"/>
      <c r="O69" s="2"/>
    </row>
    <row r="70" customFormat="false" ht="24" hidden="false" customHeight="true" outlineLevel="0" collapsed="false">
      <c r="A70" s="1"/>
      <c r="B70" s="1"/>
      <c r="C70" s="2"/>
      <c r="D70" s="2"/>
      <c r="E70" s="2"/>
      <c r="F70" s="2"/>
      <c r="G70" s="2"/>
      <c r="H70" s="2"/>
      <c r="I70" s="2"/>
      <c r="J70" s="2"/>
      <c r="K70" s="2"/>
      <c r="L70" s="2"/>
      <c r="M70" s="2"/>
      <c r="N70" s="2"/>
      <c r="O70" s="2"/>
    </row>
    <row r="71" customFormat="false" ht="24" hidden="false" customHeight="true" outlineLevel="0" collapsed="false">
      <c r="A71" s="1"/>
      <c r="B71" s="1"/>
      <c r="C71" s="2"/>
      <c r="D71" s="2"/>
      <c r="E71" s="2"/>
      <c r="F71" s="2"/>
      <c r="G71" s="2"/>
      <c r="H71" s="2"/>
      <c r="I71" s="2"/>
      <c r="J71" s="2"/>
      <c r="K71" s="2"/>
      <c r="L71" s="2"/>
      <c r="M71" s="2"/>
      <c r="N71" s="2"/>
      <c r="O71" s="2"/>
    </row>
    <row r="72" customFormat="false" ht="24" hidden="false" customHeight="true" outlineLevel="0" collapsed="false">
      <c r="A72" s="1"/>
      <c r="B72" s="1"/>
      <c r="C72" s="2"/>
      <c r="D72" s="2"/>
      <c r="E72" s="2"/>
      <c r="F72" s="2"/>
      <c r="G72" s="2"/>
      <c r="H72" s="2"/>
      <c r="I72" s="2"/>
      <c r="J72" s="2"/>
      <c r="K72" s="2"/>
      <c r="L72" s="2"/>
      <c r="M72" s="2"/>
      <c r="N72" s="2"/>
      <c r="O72" s="2"/>
    </row>
    <row r="73" customFormat="false" ht="24" hidden="false" customHeight="true" outlineLevel="0" collapsed="false">
      <c r="A73" s="1"/>
      <c r="B73" s="1"/>
      <c r="C73" s="2"/>
      <c r="D73" s="2"/>
      <c r="E73" s="2"/>
      <c r="F73" s="2"/>
      <c r="G73" s="2"/>
      <c r="H73" s="2"/>
      <c r="I73" s="2"/>
      <c r="J73" s="2"/>
      <c r="K73" s="2"/>
      <c r="L73" s="2"/>
      <c r="M73" s="2"/>
      <c r="N73" s="2"/>
      <c r="O73" s="2"/>
    </row>
    <row r="74" customFormat="false" ht="24" hidden="false" customHeight="true" outlineLevel="0" collapsed="false">
      <c r="A74" s="1"/>
      <c r="B74" s="1"/>
      <c r="C74" s="2"/>
      <c r="D74" s="2"/>
      <c r="E74" s="2"/>
      <c r="F74" s="2"/>
      <c r="G74" s="2"/>
      <c r="H74" s="2"/>
      <c r="I74" s="2"/>
      <c r="J74" s="2"/>
      <c r="K74" s="2"/>
      <c r="L74" s="2"/>
      <c r="M74" s="2"/>
      <c r="N74" s="2"/>
      <c r="O74" s="2"/>
    </row>
    <row r="75" customFormat="false" ht="24" hidden="false" customHeight="true" outlineLevel="0" collapsed="false">
      <c r="A75" s="1"/>
      <c r="B75" s="1"/>
      <c r="C75" s="2"/>
      <c r="D75" s="2"/>
      <c r="E75" s="2"/>
      <c r="F75" s="2"/>
      <c r="G75" s="2"/>
      <c r="H75" s="2"/>
      <c r="I75" s="2"/>
      <c r="J75" s="2"/>
      <c r="K75" s="2"/>
      <c r="L75" s="2"/>
      <c r="M75" s="2"/>
      <c r="N75" s="2"/>
      <c r="O75" s="2"/>
    </row>
    <row r="76" customFormat="false" ht="24" hidden="false" customHeight="true" outlineLevel="0" collapsed="false">
      <c r="A76" s="1"/>
      <c r="B76" s="1"/>
      <c r="C76" s="2"/>
      <c r="D76" s="2"/>
      <c r="E76" s="2"/>
      <c r="F76" s="2"/>
      <c r="G76" s="2"/>
      <c r="H76" s="2"/>
      <c r="I76" s="2"/>
      <c r="J76" s="2"/>
      <c r="K76" s="2"/>
      <c r="L76" s="2"/>
      <c r="M76" s="2"/>
      <c r="N76" s="2"/>
      <c r="O76" s="2"/>
    </row>
    <row r="77" customFormat="false" ht="24" hidden="false" customHeight="true" outlineLevel="0" collapsed="false">
      <c r="A77" s="1"/>
      <c r="B77" s="1"/>
      <c r="C77" s="2"/>
      <c r="D77" s="2"/>
      <c r="E77" s="2"/>
      <c r="F77" s="2"/>
      <c r="G77" s="2"/>
      <c r="H77" s="2"/>
      <c r="I77" s="2"/>
      <c r="J77" s="2"/>
      <c r="K77" s="2"/>
      <c r="L77" s="2"/>
      <c r="M77" s="2"/>
      <c r="N77" s="2"/>
      <c r="O77" s="2"/>
    </row>
    <row r="78" customFormat="false" ht="24" hidden="false" customHeight="true" outlineLevel="0" collapsed="false">
      <c r="A78" s="1"/>
      <c r="B78" s="1"/>
      <c r="C78" s="2"/>
      <c r="D78" s="2"/>
      <c r="E78" s="2"/>
      <c r="F78" s="2"/>
      <c r="G78" s="2"/>
      <c r="H78" s="2"/>
      <c r="I78" s="2"/>
      <c r="J78" s="2"/>
      <c r="K78" s="2"/>
      <c r="L78" s="2"/>
      <c r="M78" s="2"/>
      <c r="N78" s="2"/>
      <c r="O78" s="2"/>
    </row>
    <row r="79" customFormat="false" ht="24" hidden="false" customHeight="true" outlineLevel="0" collapsed="false">
      <c r="A79" s="1"/>
      <c r="B79" s="1"/>
      <c r="C79" s="2"/>
      <c r="D79" s="2"/>
      <c r="E79" s="2"/>
      <c r="F79" s="2"/>
      <c r="G79" s="2"/>
      <c r="H79" s="2"/>
      <c r="I79" s="2"/>
      <c r="J79" s="2"/>
      <c r="K79" s="2"/>
      <c r="L79" s="2"/>
      <c r="M79" s="2"/>
      <c r="N79" s="2"/>
      <c r="O79" s="2"/>
    </row>
    <row r="80" customFormat="false" ht="24" hidden="false" customHeight="true" outlineLevel="0" collapsed="false">
      <c r="A80" s="1"/>
      <c r="B80" s="1"/>
      <c r="C80" s="2"/>
      <c r="D80" s="2"/>
      <c r="E80" s="2"/>
      <c r="F80" s="2"/>
      <c r="G80" s="2"/>
      <c r="H80" s="2"/>
      <c r="I80" s="2"/>
      <c r="J80" s="2"/>
      <c r="K80" s="2"/>
      <c r="L80" s="2"/>
      <c r="M80" s="2"/>
      <c r="N80" s="2"/>
      <c r="O80" s="2"/>
    </row>
    <row r="81" customFormat="false" ht="24" hidden="false" customHeight="true" outlineLevel="0" collapsed="false">
      <c r="A81" s="1"/>
      <c r="B81" s="1"/>
      <c r="C81" s="2"/>
      <c r="D81" s="2"/>
      <c r="E81" s="2"/>
      <c r="F81" s="2"/>
      <c r="G81" s="2"/>
      <c r="H81" s="2"/>
      <c r="I81" s="2"/>
      <c r="J81" s="2"/>
      <c r="K81" s="2"/>
      <c r="L81" s="2"/>
      <c r="M81" s="2"/>
      <c r="N81" s="2"/>
      <c r="O81" s="2"/>
    </row>
    <row r="82" customFormat="false" ht="24" hidden="false" customHeight="true" outlineLevel="0" collapsed="false">
      <c r="A82" s="1"/>
      <c r="B82" s="1"/>
      <c r="C82" s="2"/>
      <c r="D82" s="2"/>
      <c r="E82" s="2"/>
      <c r="F82" s="2"/>
      <c r="G82" s="2"/>
      <c r="H82" s="2"/>
      <c r="I82" s="2"/>
      <c r="J82" s="2"/>
      <c r="K82" s="2"/>
      <c r="L82" s="2"/>
      <c r="M82" s="2"/>
      <c r="N82" s="2"/>
      <c r="O82" s="2"/>
    </row>
    <row r="83" customFormat="false" ht="24" hidden="false" customHeight="true" outlineLevel="0" collapsed="false">
      <c r="A83" s="1"/>
      <c r="B83" s="1"/>
      <c r="C83" s="2"/>
      <c r="D83" s="2"/>
      <c r="E83" s="2"/>
      <c r="F83" s="2"/>
      <c r="G83" s="2"/>
      <c r="H83" s="2"/>
      <c r="I83" s="2"/>
      <c r="J83" s="2"/>
      <c r="K83" s="2"/>
      <c r="L83" s="2"/>
      <c r="M83" s="2"/>
      <c r="N83" s="2"/>
      <c r="O83" s="2"/>
    </row>
    <row r="84" customFormat="false" ht="24" hidden="false" customHeight="true" outlineLevel="0" collapsed="false">
      <c r="A84" s="1"/>
      <c r="B84" s="1"/>
      <c r="C84" s="2"/>
      <c r="D84" s="2"/>
      <c r="E84" s="2"/>
      <c r="F84" s="2"/>
      <c r="G84" s="2"/>
      <c r="H84" s="2"/>
      <c r="I84" s="2"/>
      <c r="J84" s="2"/>
      <c r="K84" s="2"/>
      <c r="L84" s="2"/>
      <c r="M84" s="2"/>
      <c r="N84" s="2"/>
      <c r="O84" s="2"/>
    </row>
    <row r="85" customFormat="false" ht="24" hidden="false" customHeight="true" outlineLevel="0" collapsed="false">
      <c r="A85" s="1"/>
      <c r="B85" s="1"/>
      <c r="C85" s="2"/>
      <c r="D85" s="2"/>
      <c r="E85" s="2"/>
      <c r="F85" s="2"/>
      <c r="G85" s="2"/>
      <c r="H85" s="2"/>
      <c r="I85" s="2"/>
      <c r="J85" s="2"/>
      <c r="K85" s="2"/>
      <c r="L85" s="2"/>
      <c r="M85" s="2"/>
      <c r="N85" s="2"/>
      <c r="O85" s="2"/>
    </row>
    <row r="86" customFormat="false" ht="24" hidden="false" customHeight="true" outlineLevel="0" collapsed="false">
      <c r="A86" s="1"/>
      <c r="B86" s="1"/>
      <c r="C86" s="2"/>
      <c r="D86" s="2"/>
      <c r="E86" s="2"/>
      <c r="F86" s="2"/>
      <c r="G86" s="2"/>
      <c r="H86" s="2"/>
      <c r="I86" s="2"/>
      <c r="J86" s="2"/>
      <c r="K86" s="2"/>
      <c r="L86" s="2"/>
      <c r="M86" s="2"/>
      <c r="N86" s="2"/>
      <c r="O86" s="2"/>
    </row>
    <row r="87" customFormat="false" ht="24" hidden="false" customHeight="true" outlineLevel="0" collapsed="false">
      <c r="A87" s="1"/>
      <c r="B87" s="1"/>
      <c r="C87" s="2"/>
      <c r="D87" s="2"/>
      <c r="E87" s="2"/>
      <c r="F87" s="2"/>
      <c r="G87" s="2"/>
      <c r="H87" s="2"/>
      <c r="I87" s="2"/>
      <c r="J87" s="2"/>
      <c r="K87" s="2"/>
      <c r="L87" s="2"/>
      <c r="M87" s="2"/>
      <c r="N87" s="2"/>
      <c r="O87" s="2"/>
    </row>
    <row r="88" customFormat="false" ht="24" hidden="false" customHeight="true" outlineLevel="0" collapsed="false">
      <c r="A88" s="1"/>
      <c r="B88" s="1"/>
      <c r="C88" s="2"/>
      <c r="D88" s="2"/>
      <c r="E88" s="2"/>
      <c r="F88" s="2"/>
      <c r="G88" s="2"/>
      <c r="H88" s="2"/>
      <c r="I88" s="2"/>
      <c r="J88" s="2"/>
      <c r="K88" s="2"/>
      <c r="L88" s="2"/>
      <c r="M88" s="2"/>
      <c r="N88" s="2"/>
      <c r="O88" s="2"/>
    </row>
    <row r="89" customFormat="false" ht="24" hidden="false" customHeight="true" outlineLevel="0" collapsed="false">
      <c r="A89" s="1"/>
      <c r="B89" s="1"/>
      <c r="C89" s="2"/>
      <c r="D89" s="2"/>
      <c r="E89" s="2"/>
      <c r="F89" s="2"/>
      <c r="G89" s="2"/>
      <c r="H89" s="2"/>
      <c r="I89" s="2"/>
      <c r="J89" s="2"/>
      <c r="K89" s="2"/>
      <c r="L89" s="2"/>
      <c r="M89" s="2"/>
      <c r="N89" s="2"/>
      <c r="O89" s="2"/>
    </row>
    <row r="90" customFormat="false" ht="24" hidden="false" customHeight="true" outlineLevel="0" collapsed="false">
      <c r="A90" s="1"/>
      <c r="B90" s="1"/>
      <c r="C90" s="2"/>
      <c r="D90" s="2"/>
      <c r="E90" s="2"/>
      <c r="F90" s="2"/>
      <c r="G90" s="2"/>
      <c r="H90" s="2"/>
      <c r="I90" s="2"/>
      <c r="J90" s="2"/>
      <c r="K90" s="2"/>
      <c r="L90" s="2"/>
      <c r="M90" s="2"/>
      <c r="N90" s="2"/>
      <c r="O90" s="2"/>
    </row>
    <row r="91" customFormat="false" ht="24" hidden="false" customHeight="true" outlineLevel="0" collapsed="false">
      <c r="A91" s="1"/>
      <c r="B91" s="1"/>
      <c r="C91" s="2"/>
      <c r="D91" s="2"/>
      <c r="E91" s="2"/>
      <c r="F91" s="2"/>
      <c r="G91" s="2"/>
      <c r="H91" s="2"/>
      <c r="I91" s="2"/>
      <c r="J91" s="2"/>
      <c r="K91" s="2"/>
      <c r="L91" s="2"/>
      <c r="M91" s="2"/>
      <c r="N91" s="2"/>
      <c r="O91" s="2"/>
    </row>
    <row r="92" customFormat="false" ht="24" hidden="false" customHeight="true" outlineLevel="0" collapsed="false">
      <c r="A92" s="1"/>
      <c r="B92" s="1"/>
      <c r="C92" s="2"/>
      <c r="D92" s="2"/>
      <c r="E92" s="2"/>
      <c r="F92" s="2"/>
      <c r="G92" s="2"/>
      <c r="H92" s="2"/>
      <c r="I92" s="2"/>
      <c r="J92" s="2"/>
      <c r="K92" s="2"/>
      <c r="L92" s="2"/>
      <c r="M92" s="2"/>
      <c r="N92" s="2"/>
      <c r="O92" s="2"/>
    </row>
    <row r="93" customFormat="false" ht="24" hidden="false" customHeight="true" outlineLevel="0" collapsed="false">
      <c r="A93" s="1"/>
      <c r="B93" s="1"/>
      <c r="C93" s="2"/>
      <c r="D93" s="2"/>
      <c r="E93" s="2"/>
      <c r="F93" s="2"/>
      <c r="G93" s="2"/>
      <c r="H93" s="2"/>
      <c r="I93" s="2"/>
      <c r="J93" s="2"/>
      <c r="K93" s="2"/>
      <c r="L93" s="2"/>
      <c r="M93" s="2"/>
      <c r="N93" s="2"/>
      <c r="O93" s="2"/>
    </row>
    <row r="94" customFormat="false" ht="24" hidden="false" customHeight="true" outlineLevel="0" collapsed="false">
      <c r="A94" s="1"/>
      <c r="B94" s="1"/>
      <c r="C94" s="2"/>
      <c r="D94" s="2"/>
      <c r="E94" s="2"/>
      <c r="F94" s="2"/>
      <c r="G94" s="2"/>
      <c r="H94" s="2"/>
      <c r="I94" s="2"/>
      <c r="J94" s="2"/>
      <c r="K94" s="2"/>
      <c r="L94" s="2"/>
      <c r="M94" s="2"/>
      <c r="N94" s="2"/>
      <c r="O94" s="2"/>
    </row>
    <row r="95" customFormat="false" ht="24" hidden="false" customHeight="true" outlineLevel="0" collapsed="false">
      <c r="A95" s="1"/>
      <c r="B95" s="1"/>
      <c r="C95" s="2"/>
      <c r="D95" s="2"/>
      <c r="E95" s="2"/>
      <c r="F95" s="2"/>
      <c r="G95" s="2"/>
      <c r="H95" s="2"/>
      <c r="I95" s="2"/>
      <c r="J95" s="2"/>
      <c r="K95" s="2"/>
      <c r="L95" s="2"/>
      <c r="M95" s="2"/>
      <c r="N95" s="2"/>
      <c r="O95" s="2"/>
    </row>
    <row r="96" customFormat="false" ht="24" hidden="false" customHeight="true" outlineLevel="0" collapsed="false">
      <c r="A96" s="1"/>
      <c r="B96" s="1"/>
      <c r="C96" s="2"/>
      <c r="D96" s="2"/>
      <c r="E96" s="2"/>
      <c r="F96" s="2"/>
      <c r="G96" s="2"/>
      <c r="H96" s="2"/>
      <c r="I96" s="2"/>
      <c r="J96" s="2"/>
      <c r="K96" s="2"/>
      <c r="L96" s="2"/>
      <c r="M96" s="2"/>
      <c r="N96" s="2"/>
      <c r="O96" s="2"/>
    </row>
    <row r="97" customFormat="false" ht="24" hidden="false" customHeight="true" outlineLevel="0" collapsed="false">
      <c r="A97" s="1"/>
      <c r="B97" s="1"/>
      <c r="C97" s="2"/>
      <c r="D97" s="2"/>
      <c r="E97" s="2"/>
      <c r="F97" s="2"/>
      <c r="G97" s="2"/>
      <c r="H97" s="2"/>
      <c r="I97" s="2"/>
      <c r="J97" s="2"/>
      <c r="K97" s="2"/>
      <c r="L97" s="2"/>
      <c r="M97" s="2"/>
      <c r="N97" s="2"/>
      <c r="O97" s="2"/>
    </row>
    <row r="98" customFormat="false" ht="24" hidden="false" customHeight="true" outlineLevel="0" collapsed="false">
      <c r="A98" s="1"/>
      <c r="B98" s="1"/>
      <c r="C98" s="2"/>
      <c r="D98" s="2"/>
      <c r="E98" s="2"/>
      <c r="F98" s="2"/>
      <c r="G98" s="2"/>
      <c r="H98" s="2"/>
      <c r="I98" s="2"/>
      <c r="J98" s="2"/>
      <c r="K98" s="2"/>
      <c r="L98" s="2"/>
      <c r="M98" s="2"/>
      <c r="N98" s="2"/>
      <c r="O98" s="2"/>
    </row>
    <row r="99" customFormat="false" ht="24" hidden="false" customHeight="true" outlineLevel="0" collapsed="false">
      <c r="A99" s="1"/>
      <c r="B99" s="1"/>
      <c r="C99" s="2"/>
      <c r="D99" s="2"/>
      <c r="E99" s="2"/>
      <c r="F99" s="2"/>
      <c r="G99" s="2"/>
      <c r="H99" s="2"/>
      <c r="I99" s="2"/>
      <c r="J99" s="2"/>
      <c r="K99" s="2"/>
      <c r="L99" s="2"/>
      <c r="M99" s="2"/>
      <c r="N99" s="2"/>
      <c r="O99" s="2"/>
    </row>
    <row r="100" customFormat="false" ht="24" hidden="false" customHeight="true" outlineLevel="0" collapsed="false">
      <c r="A100" s="1"/>
      <c r="B100" s="1"/>
      <c r="C100" s="2"/>
      <c r="D100" s="2"/>
      <c r="E100" s="2"/>
      <c r="F100" s="2"/>
      <c r="G100" s="2"/>
      <c r="H100" s="2"/>
      <c r="I100" s="2"/>
      <c r="J100" s="2"/>
      <c r="K100" s="2"/>
      <c r="L100" s="2"/>
      <c r="M100" s="2"/>
      <c r="N100" s="2"/>
      <c r="O100" s="2"/>
    </row>
  </sheetData>
  <mergeCells count="6">
    <mergeCell ref="G8:J9"/>
    <mergeCell ref="G12:J14"/>
    <mergeCell ref="F27:J27"/>
    <mergeCell ref="F28:J28"/>
    <mergeCell ref="F29:J29"/>
    <mergeCell ref="F30:J30"/>
  </mergeCells>
  <conditionalFormatting sqref="G8">
    <cfRule type="containsText" priority="2" operator="containsText" aboveAverage="0" equalAverage="0" bottom="0" percent="0" rank="0" text="Missing" dxfId="0">
      <formula>NOT(ISERROR(SEARCH("Missing",G8)))</formula>
    </cfRule>
    <cfRule type="containsText" priority="3" operator="containsText" aboveAverage="0" equalAverage="0" bottom="0" percent="0" rank="0" text="Invalid" dxfId="0">
      <formula>NOT(ISERROR(SEARCH("Invalid",G8)))</formula>
    </cfRule>
    <cfRule type="containsText" priority="4" operator="containsText" aboveAverage="0" equalAverage="0" bottom="0" percent="0" rank="0" text="Open" dxfId="0">
      <formula>NOT(ISERROR(SEARCH("Open",G8)))</formula>
    </cfRule>
    <cfRule type="containsText" priority="5" operator="containsText" aboveAverage="0" equalAverage="0" bottom="0" percent="0" rank="0" text="Walk" dxfId="0">
      <formula>NOT(ISERROR(SEARCH("Walk",G8)))</formula>
    </cfRule>
    <cfRule type="containsText" priority="6" operator="containsText" aboveAverage="0" equalAverage="0" bottom="0" percent="0" rank="0" text="Above" dxfId="0">
      <formula>NOT(ISERROR(SEARCH("Above",G8)))</formula>
    </cfRule>
    <cfRule type="containsText" priority="7" operator="containsText" aboveAverage="0" equalAverage="0" bottom="0" percent="0" rank="0" text="Gap" dxfId="0">
      <formula>NOT(ISERROR(SEARCH("Gap",G8)))</formula>
    </cfRule>
    <cfRule type="containsText" priority="8" operator="containsText" aboveAverage="0" equalAverage="0" bottom="0" percent="0" rank="0" text="Expired" dxfId="0">
      <formula>NOT(ISERROR(SEARCH("Expired",G8)))</formula>
    </cfRule>
    <cfRule type="containsText" priority="9" operator="containsText" aboveAverage="0" equalAverage="0" bottom="0" percent="0" rank="0" text="Extend" dxfId="0">
      <formula>NOT(ISERROR(SEARCH("Extend",G8)))</formula>
    </cfRule>
  </conditionalFormatting>
  <conditionalFormatting sqref="G12">
    <cfRule type="containsText" priority="10" operator="containsText" aboveAverage="0" equalAverage="0" bottom="0" percent="0" rank="0" text="Missing" dxfId="0">
      <formula>NOT(ISERROR(SEARCH("Missing",G12)))</formula>
    </cfRule>
    <cfRule type="containsText" priority="11" operator="containsText" aboveAverage="0" equalAverage="0" bottom="0" percent="0" rank="0" text="Invalid" dxfId="0">
      <formula>NOT(ISERROR(SEARCH("Invalid",G12)))</formula>
    </cfRule>
    <cfRule type="containsText" priority="12" operator="containsText" aboveAverage="0" equalAverage="0" bottom="0" percent="0" rank="0" text="Open" dxfId="0">
      <formula>NOT(ISERROR(SEARCH("Open",G12)))</formula>
    </cfRule>
    <cfRule type="containsText" priority="13" operator="containsText" aboveAverage="0" equalAverage="0" bottom="0" percent="0" rank="0" text="Walk" dxfId="0">
      <formula>NOT(ISERROR(SEARCH("Walk",G12)))</formula>
    </cfRule>
    <cfRule type="containsText" priority="14" operator="containsText" aboveAverage="0" equalAverage="0" bottom="0" percent="0" rank="0" text="Above" dxfId="0">
      <formula>NOT(ISERROR(SEARCH("Above",G12)))</formula>
    </cfRule>
    <cfRule type="containsText" priority="15" operator="containsText" aboveAverage="0" equalAverage="0" bottom="0" percent="0" rank="0" text="Gap" dxfId="0">
      <formula>NOT(ISERROR(SEARCH("Gap",G12)))</formula>
    </cfRule>
    <cfRule type="containsText" priority="16" operator="containsText" aboveAverage="0" equalAverage="0" bottom="0" percent="0" rank="0" text="Expired" dxfId="0">
      <formula>NOT(ISERROR(SEARCH("Expired",G12)))</formula>
    </cfRule>
    <cfRule type="containsText" priority="17" operator="containsText" aboveAverage="0" equalAverage="0" bottom="0" percent="0" rank="0" text="Extend" dxfId="0">
      <formula>NOT(ISERROR(SEARCH("Extend",G12)))</formula>
    </cfRule>
  </conditionalFormatting>
  <conditionalFormatting sqref="D14">
    <cfRule type="cellIs" priority="18" operator="lessThan" aboveAverage="0" equalAverage="0" bottom="0" percent="0" rank="0" text="" dxfId="0">
      <formula>0</formula>
    </cfRule>
  </conditionalFormatting>
  <conditionalFormatting sqref="D23">
    <cfRule type="cellIs" priority="19" operator="lessThan" aboveAverage="0" equalAverage="0" bottom="0" percent="0" rank="0" text="" dxfId="0">
      <formula>0</formula>
    </cfRule>
  </conditionalFormatting>
  <dataValidations count="1">
    <dataValidation allowBlank="false" errorStyle="stop" operator="between" showDropDown="false" showErrorMessage="false" showInputMessage="false" sqref="H4" type="list">
      <formula1>"Base,Downside"</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9602E"/>
    <pageSetUpPr fitToPage="false"/>
  </sheetPr>
  <dimension ref="A1:O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43"/>
    <col collapsed="false" customWidth="true" hidden="false" outlineLevel="0" max="4" min="4" style="0" width="20"/>
    <col collapsed="false" customWidth="true" hidden="false" outlineLevel="0" max="5" min="5" style="0" width="3"/>
    <col collapsed="false" customWidth="true" hidden="false" outlineLevel="0" max="6" min="6" style="0" width="77"/>
    <col collapsed="false" customWidth="true" hidden="false" outlineLevel="0" max="10" min="7" style="0" width="16"/>
  </cols>
  <sheetData>
    <row r="1" customFormat="false" ht="24" hidden="false" customHeight="true" outlineLevel="0" collapsed="false">
      <c r="A1" s="1"/>
      <c r="B1" s="1"/>
      <c r="C1" s="2"/>
      <c r="D1" s="2"/>
      <c r="E1" s="2"/>
      <c r="F1" s="2"/>
      <c r="G1" s="2"/>
      <c r="H1" s="2"/>
      <c r="I1" s="2"/>
      <c r="J1" s="2"/>
      <c r="K1" s="2"/>
      <c r="L1" s="2"/>
      <c r="M1" s="2"/>
      <c r="N1" s="2"/>
      <c r="O1" s="2"/>
    </row>
    <row r="2" customFormat="false" ht="24" hidden="false" customHeight="true" outlineLevel="0" collapsed="false">
      <c r="A2" s="1"/>
      <c r="B2" s="1"/>
      <c r="C2" s="3" t="s">
        <v>46</v>
      </c>
      <c r="D2" s="2"/>
      <c r="E2" s="2"/>
      <c r="F2" s="2"/>
      <c r="G2" s="2"/>
      <c r="H2" s="2"/>
      <c r="I2" s="2"/>
      <c r="J2" s="2"/>
      <c r="K2" s="2"/>
      <c r="L2" s="2"/>
      <c r="M2" s="2"/>
      <c r="N2" s="2"/>
      <c r="O2" s="2"/>
    </row>
    <row r="3" customFormat="false" ht="24" hidden="false" customHeight="true" outlineLevel="0" collapsed="false">
      <c r="A3" s="1"/>
      <c r="B3" s="1"/>
      <c r="C3" s="4" t="s">
        <v>47</v>
      </c>
      <c r="D3" s="2"/>
      <c r="E3" s="2"/>
      <c r="F3" s="2"/>
      <c r="G3" s="2"/>
      <c r="H3" s="2"/>
      <c r="I3" s="2"/>
      <c r="J3" s="2"/>
      <c r="K3" s="2"/>
      <c r="L3" s="2"/>
      <c r="M3" s="2"/>
      <c r="N3" s="2"/>
      <c r="O3" s="2"/>
    </row>
    <row r="4" customFormat="false" ht="24" hidden="false" customHeight="true" outlineLevel="0" collapsed="false">
      <c r="A4" s="1"/>
      <c r="B4" s="1"/>
      <c r="C4" s="2" t="s">
        <v>2</v>
      </c>
      <c r="D4" s="12" t="str">
        <f aca="false">Dashboard!H4</f>
        <v>Base</v>
      </c>
      <c r="E4" s="2"/>
      <c r="F4" s="2"/>
      <c r="I4" s="2"/>
      <c r="J4" s="2"/>
      <c r="K4" s="2"/>
      <c r="L4" s="2"/>
      <c r="M4" s="2"/>
      <c r="N4" s="2"/>
      <c r="O4" s="2"/>
    </row>
    <row r="5" customFormat="false" ht="24" hidden="false" customHeight="true" outlineLevel="0" collapsed="false">
      <c r="A5" s="1"/>
      <c r="B5" s="1"/>
      <c r="C5" s="2"/>
      <c r="D5" s="2"/>
      <c r="E5" s="2"/>
      <c r="F5" s="2"/>
      <c r="G5" s="2"/>
      <c r="H5" s="2"/>
      <c r="I5" s="2"/>
      <c r="J5" s="2"/>
      <c r="K5" s="2"/>
      <c r="L5" s="2"/>
      <c r="M5" s="2"/>
      <c r="N5" s="2"/>
      <c r="O5" s="2"/>
    </row>
    <row r="6" customFormat="false" ht="39.75" hidden="false" customHeight="true" outlineLevel="0" collapsed="false">
      <c r="A6" s="1"/>
      <c r="B6" s="1"/>
      <c r="C6" s="13" t="s">
        <v>48</v>
      </c>
      <c r="D6" s="13" t="s">
        <v>49</v>
      </c>
      <c r="E6" s="13"/>
      <c r="F6" s="13" t="s">
        <v>50</v>
      </c>
      <c r="G6" s="2"/>
      <c r="H6" s="2"/>
      <c r="I6" s="2"/>
      <c r="J6" s="2"/>
      <c r="K6" s="2"/>
      <c r="L6" s="2"/>
      <c r="M6" s="2"/>
      <c r="N6" s="2"/>
      <c r="O6" s="2"/>
    </row>
    <row r="7" customFormat="false" ht="34.5" hidden="false" customHeight="true" outlineLevel="0" collapsed="false">
      <c r="A7" s="1"/>
      <c r="B7" s="1"/>
      <c r="C7" s="7" t="s">
        <v>6</v>
      </c>
      <c r="D7" s="14" t="n">
        <v>20000</v>
      </c>
      <c r="E7" s="2"/>
      <c r="F7" s="7" t="s">
        <v>51</v>
      </c>
      <c r="G7" s="2"/>
      <c r="H7" s="2"/>
      <c r="I7" s="2"/>
      <c r="J7" s="2"/>
      <c r="K7" s="2"/>
      <c r="L7" s="2"/>
      <c r="M7" s="2"/>
      <c r="N7" s="2"/>
      <c r="O7" s="2"/>
    </row>
    <row r="8" customFormat="false" ht="34.5" hidden="false" customHeight="true" outlineLevel="0" collapsed="false">
      <c r="A8" s="1"/>
      <c r="B8" s="1"/>
      <c r="C8" s="7" t="s">
        <v>52</v>
      </c>
      <c r="D8" s="14" t="n">
        <v>3000</v>
      </c>
      <c r="E8" s="2"/>
      <c r="F8" s="7" t="s">
        <v>53</v>
      </c>
      <c r="G8" s="2"/>
      <c r="H8" s="2"/>
      <c r="I8" s="2"/>
      <c r="J8" s="2"/>
      <c r="K8" s="2"/>
      <c r="L8" s="2"/>
      <c r="M8" s="2"/>
      <c r="N8" s="2"/>
      <c r="O8" s="2"/>
    </row>
    <row r="9" customFormat="false" ht="34.5" hidden="false" customHeight="true" outlineLevel="0" collapsed="false">
      <c r="A9" s="1"/>
      <c r="B9" s="1"/>
      <c r="C9" s="7" t="s">
        <v>54</v>
      </c>
      <c r="D9" s="14" t="n">
        <v>1000</v>
      </c>
      <c r="E9" s="2"/>
      <c r="F9" s="7" t="s">
        <v>55</v>
      </c>
      <c r="G9" s="2"/>
      <c r="H9" s="2"/>
      <c r="I9" s="2"/>
      <c r="J9" s="2"/>
      <c r="K9" s="2"/>
      <c r="L9" s="2"/>
      <c r="M9" s="2"/>
      <c r="N9" s="2"/>
      <c r="O9" s="2"/>
    </row>
    <row r="10" customFormat="false" ht="34.5" hidden="false" customHeight="true" outlineLevel="0" collapsed="false">
      <c r="A10" s="1"/>
      <c r="B10" s="1"/>
      <c r="C10" s="7" t="s">
        <v>56</v>
      </c>
      <c r="D10" s="14" t="n">
        <v>500</v>
      </c>
      <c r="E10" s="2"/>
      <c r="F10" s="7" t="s">
        <v>57</v>
      </c>
      <c r="G10" s="2"/>
      <c r="H10" s="2"/>
      <c r="I10" s="2"/>
      <c r="J10" s="2"/>
      <c r="K10" s="2"/>
      <c r="L10" s="2"/>
      <c r="M10" s="2"/>
      <c r="N10" s="2"/>
      <c r="O10" s="2"/>
    </row>
    <row r="11" customFormat="false" ht="34.5" hidden="false" customHeight="true" outlineLevel="0" collapsed="false">
      <c r="A11" s="1"/>
      <c r="B11" s="1"/>
      <c r="C11" s="7" t="s">
        <v>58</v>
      </c>
      <c r="D11" s="14" t="n">
        <v>2000</v>
      </c>
      <c r="E11" s="2"/>
      <c r="F11" s="7" t="s">
        <v>59</v>
      </c>
      <c r="G11" s="2"/>
      <c r="H11" s="2"/>
      <c r="I11" s="2"/>
      <c r="J11" s="2"/>
      <c r="K11" s="2"/>
      <c r="L11" s="2"/>
      <c r="M11" s="2"/>
      <c r="N11" s="2"/>
      <c r="O11" s="2"/>
    </row>
    <row r="12" customFormat="false" ht="34.5" hidden="false" customHeight="true" outlineLevel="0" collapsed="false">
      <c r="A12" s="1"/>
      <c r="B12" s="1"/>
      <c r="C12" s="7" t="s">
        <v>60</v>
      </c>
      <c r="D12" s="14" t="n">
        <v>4000</v>
      </c>
      <c r="E12" s="2"/>
      <c r="F12" s="7" t="s">
        <v>61</v>
      </c>
      <c r="G12" s="2"/>
      <c r="H12" s="2"/>
      <c r="I12" s="2"/>
      <c r="J12" s="2"/>
      <c r="K12" s="2"/>
      <c r="L12" s="2"/>
      <c r="M12" s="2"/>
      <c r="N12" s="2"/>
      <c r="O12" s="2"/>
    </row>
    <row r="13" customFormat="false" ht="34.5" hidden="false" customHeight="true" outlineLevel="0" collapsed="false">
      <c r="A13" s="1"/>
      <c r="B13" s="1"/>
      <c r="C13" s="7" t="s">
        <v>62</v>
      </c>
      <c r="D13" s="14" t="n">
        <v>2000</v>
      </c>
      <c r="E13" s="2"/>
      <c r="F13" s="7" t="s">
        <v>63</v>
      </c>
      <c r="G13" s="2"/>
      <c r="H13" s="2"/>
      <c r="I13" s="2"/>
      <c r="J13" s="2"/>
      <c r="K13" s="2"/>
      <c r="L13" s="2"/>
      <c r="M13" s="2"/>
      <c r="N13" s="2"/>
      <c r="O13" s="2"/>
    </row>
    <row r="14" customFormat="false" ht="34.5" hidden="false" customHeight="true" outlineLevel="0" collapsed="false">
      <c r="A14" s="1"/>
      <c r="B14" s="1"/>
      <c r="C14" s="7" t="s">
        <v>21</v>
      </c>
      <c r="D14" s="14" t="n">
        <v>1000</v>
      </c>
      <c r="E14" s="2"/>
      <c r="F14" s="7" t="s">
        <v>64</v>
      </c>
      <c r="G14" s="2"/>
      <c r="H14" s="2"/>
      <c r="I14" s="2"/>
      <c r="J14" s="2"/>
      <c r="K14" s="2"/>
      <c r="L14" s="2"/>
      <c r="M14" s="2"/>
      <c r="N14" s="2"/>
      <c r="O14" s="2"/>
    </row>
    <row r="15" customFormat="false" ht="34.5" hidden="false" customHeight="true" outlineLevel="0" collapsed="false">
      <c r="A15" s="1"/>
      <c r="B15" s="1"/>
      <c r="C15" s="7" t="s">
        <v>20</v>
      </c>
      <c r="D15" s="14" t="n">
        <v>500</v>
      </c>
      <c r="E15" s="2"/>
      <c r="F15" s="7" t="s">
        <v>65</v>
      </c>
      <c r="G15" s="2"/>
      <c r="H15" s="2"/>
      <c r="I15" s="2"/>
      <c r="J15" s="2"/>
      <c r="K15" s="2"/>
      <c r="L15" s="2"/>
      <c r="M15" s="2"/>
      <c r="N15" s="2"/>
      <c r="O15" s="2"/>
    </row>
    <row r="16" customFormat="false" ht="34.5" hidden="false" customHeight="true" outlineLevel="0" collapsed="false">
      <c r="A16" s="1"/>
      <c r="B16" s="1"/>
      <c r="C16" s="7" t="s">
        <v>66</v>
      </c>
      <c r="D16" s="15" t="n">
        <v>0.12</v>
      </c>
      <c r="E16" s="2"/>
      <c r="F16" s="7" t="s">
        <v>67</v>
      </c>
      <c r="G16" s="2"/>
      <c r="H16" s="2"/>
      <c r="I16" s="2"/>
      <c r="J16" s="2"/>
      <c r="K16" s="2"/>
      <c r="L16" s="2"/>
      <c r="M16" s="2"/>
      <c r="N16" s="2"/>
      <c r="O16" s="2"/>
    </row>
    <row r="17" customFormat="false" ht="34.5" hidden="false" customHeight="true" outlineLevel="0" collapsed="false">
      <c r="A17" s="1"/>
      <c r="B17" s="1"/>
      <c r="C17" s="7" t="s">
        <v>68</v>
      </c>
      <c r="D17" s="16" t="n">
        <v>50</v>
      </c>
      <c r="E17" s="2"/>
      <c r="F17" s="7" t="s">
        <v>69</v>
      </c>
      <c r="G17" s="2"/>
      <c r="H17" s="2"/>
      <c r="I17" s="2"/>
      <c r="J17" s="2"/>
      <c r="K17" s="2"/>
      <c r="L17" s="2"/>
      <c r="M17" s="2"/>
      <c r="N17" s="2"/>
      <c r="O17" s="2"/>
    </row>
    <row r="18" customFormat="false" ht="34.5" hidden="false" customHeight="true" outlineLevel="0" collapsed="false">
      <c r="A18" s="1"/>
      <c r="B18" s="1"/>
      <c r="C18" s="7" t="s">
        <v>70</v>
      </c>
      <c r="D18" s="17" t="s">
        <v>71</v>
      </c>
      <c r="E18" s="2"/>
      <c r="F18" s="7" t="s">
        <v>72</v>
      </c>
      <c r="G18" s="2"/>
      <c r="H18" s="2"/>
      <c r="I18" s="2"/>
      <c r="J18" s="2"/>
      <c r="K18" s="2"/>
      <c r="L18" s="2"/>
      <c r="M18" s="2"/>
      <c r="N18" s="2"/>
      <c r="O18" s="2"/>
    </row>
    <row r="19" customFormat="false" ht="34.5" hidden="false" customHeight="true" outlineLevel="0" collapsed="false">
      <c r="A19" s="1"/>
      <c r="B19" s="1"/>
      <c r="C19" s="7" t="s">
        <v>73</v>
      </c>
      <c r="D19" s="14" t="n">
        <v>1000</v>
      </c>
      <c r="E19" s="2"/>
      <c r="F19" s="7" t="s">
        <v>74</v>
      </c>
      <c r="G19" s="2"/>
      <c r="H19" s="2"/>
      <c r="I19" s="2"/>
      <c r="J19" s="2"/>
      <c r="K19" s="2"/>
      <c r="L19" s="2"/>
      <c r="M19" s="2"/>
      <c r="N19" s="2"/>
      <c r="O19" s="2"/>
    </row>
    <row r="20" customFormat="false" ht="34.5" hidden="false" customHeight="true" outlineLevel="0" collapsed="false">
      <c r="A20" s="1"/>
      <c r="B20" s="1"/>
      <c r="C20" s="7" t="s">
        <v>75</v>
      </c>
      <c r="D20" s="14" t="n">
        <v>23000</v>
      </c>
      <c r="E20" s="2"/>
      <c r="F20" s="7" t="s">
        <v>76</v>
      </c>
      <c r="G20" s="2"/>
      <c r="H20" s="2"/>
      <c r="I20" s="2"/>
      <c r="J20" s="2"/>
      <c r="K20" s="2"/>
      <c r="L20" s="2"/>
      <c r="M20" s="2"/>
      <c r="N20" s="2"/>
      <c r="O20" s="2"/>
    </row>
    <row r="21" customFormat="false" ht="34.5" hidden="false" customHeight="true" outlineLevel="0" collapsed="false">
      <c r="A21" s="1"/>
      <c r="B21" s="1"/>
      <c r="C21" s="7" t="s">
        <v>77</v>
      </c>
      <c r="D21" s="18" t="n">
        <v>46275</v>
      </c>
      <c r="E21" s="2"/>
      <c r="F21" s="7" t="s">
        <v>78</v>
      </c>
      <c r="G21" s="2"/>
      <c r="H21" s="2"/>
      <c r="I21" s="2"/>
      <c r="J21" s="2"/>
      <c r="K21" s="2"/>
      <c r="L21" s="2"/>
      <c r="M21" s="2"/>
      <c r="N21" s="2"/>
      <c r="O21" s="2"/>
    </row>
    <row r="22" customFormat="false" ht="34.5" hidden="false" customHeight="true" outlineLevel="0" collapsed="false">
      <c r="A22" s="1"/>
      <c r="B22" s="1"/>
      <c r="C22" s="7" t="s">
        <v>79</v>
      </c>
      <c r="D22" s="18" t="n">
        <v>46266</v>
      </c>
      <c r="E22" s="2"/>
      <c r="F22" s="7" t="s">
        <v>80</v>
      </c>
      <c r="G22" s="2"/>
      <c r="H22" s="2"/>
      <c r="I22" s="2"/>
      <c r="J22" s="2"/>
      <c r="K22" s="2"/>
      <c r="L22" s="2"/>
      <c r="M22" s="2"/>
      <c r="N22" s="2"/>
      <c r="O22" s="2"/>
    </row>
    <row r="23" customFormat="false" ht="34.5" hidden="false" customHeight="true" outlineLevel="0" collapsed="false">
      <c r="A23" s="1"/>
      <c r="B23" s="1"/>
      <c r="C23" s="7" t="s">
        <v>81</v>
      </c>
      <c r="D23" s="18" t="n">
        <v>46326</v>
      </c>
      <c r="E23" s="2"/>
      <c r="F23" s="7" t="s">
        <v>82</v>
      </c>
      <c r="G23" s="2"/>
      <c r="H23" s="2"/>
      <c r="I23" s="2"/>
      <c r="J23" s="2"/>
      <c r="K23" s="2"/>
      <c r="L23" s="2"/>
      <c r="M23" s="2"/>
      <c r="N23" s="2"/>
      <c r="O23" s="2"/>
    </row>
    <row r="24" customFormat="false" ht="34.5" hidden="false" customHeight="true" outlineLevel="0" collapsed="false">
      <c r="A24" s="1"/>
      <c r="B24" s="1"/>
      <c r="C24" s="7" t="s">
        <v>83</v>
      </c>
      <c r="D24" s="14" t="n">
        <v>10</v>
      </c>
      <c r="E24" s="2"/>
      <c r="F24" s="7" t="s">
        <v>84</v>
      </c>
      <c r="G24" s="2"/>
      <c r="H24" s="2"/>
      <c r="I24" s="2"/>
      <c r="J24" s="2"/>
      <c r="K24" s="2"/>
      <c r="L24" s="2"/>
      <c r="M24" s="2"/>
      <c r="N24" s="2"/>
      <c r="O24" s="2"/>
    </row>
    <row r="25" customFormat="false" ht="34.5" hidden="false" customHeight="true" outlineLevel="0" collapsed="false">
      <c r="A25" s="1"/>
      <c r="B25" s="1"/>
      <c r="C25" s="7" t="s">
        <v>85</v>
      </c>
      <c r="D25" s="14" t="n">
        <v>6</v>
      </c>
      <c r="E25" s="2"/>
      <c r="F25" s="7" t="s">
        <v>86</v>
      </c>
      <c r="G25" s="2"/>
      <c r="H25" s="2"/>
      <c r="I25" s="2"/>
      <c r="J25" s="2"/>
      <c r="K25" s="2"/>
      <c r="L25" s="2"/>
      <c r="M25" s="2"/>
      <c r="N25" s="2"/>
      <c r="O25" s="2"/>
    </row>
    <row r="26" customFormat="false" ht="34.5" hidden="false" customHeight="true" outlineLevel="0" collapsed="false">
      <c r="A26" s="1"/>
      <c r="B26" s="1"/>
      <c r="C26" s="7" t="s">
        <v>87</v>
      </c>
      <c r="D26" s="19" t="s">
        <v>88</v>
      </c>
      <c r="E26" s="2"/>
      <c r="F26" s="7" t="s">
        <v>89</v>
      </c>
      <c r="G26" s="2"/>
      <c r="H26" s="2"/>
      <c r="I26" s="2"/>
      <c r="J26" s="2"/>
      <c r="K26" s="2"/>
      <c r="L26" s="2"/>
      <c r="M26" s="2"/>
      <c r="N26" s="2"/>
      <c r="O26" s="2"/>
    </row>
    <row r="27" customFormat="false" ht="34.5" hidden="false" customHeight="true" outlineLevel="0" collapsed="false">
      <c r="A27" s="1"/>
      <c r="B27" s="1"/>
      <c r="C27" s="7" t="s">
        <v>90</v>
      </c>
      <c r="D27" s="19"/>
      <c r="E27" s="2"/>
      <c r="F27" s="7" t="s">
        <v>91</v>
      </c>
      <c r="G27" s="2"/>
      <c r="H27" s="2"/>
      <c r="I27" s="2"/>
      <c r="J27" s="2"/>
      <c r="K27" s="2"/>
      <c r="L27" s="2"/>
      <c r="M27" s="2"/>
      <c r="N27" s="2"/>
      <c r="O27" s="2"/>
    </row>
    <row r="28" customFormat="false" ht="34.5" hidden="false" customHeight="true" outlineLevel="0" collapsed="false">
      <c r="A28" s="1"/>
      <c r="B28" s="1"/>
      <c r="C28" s="7" t="s">
        <v>92</v>
      </c>
      <c r="D28" s="20" t="n">
        <v>1</v>
      </c>
      <c r="E28" s="2"/>
      <c r="F28" s="7" t="s">
        <v>93</v>
      </c>
      <c r="G28" s="2"/>
      <c r="H28" s="2"/>
      <c r="I28" s="2"/>
      <c r="J28" s="2"/>
      <c r="K28" s="2"/>
      <c r="L28" s="2"/>
      <c r="M28" s="2"/>
      <c r="N28" s="2"/>
      <c r="O28" s="2"/>
    </row>
    <row r="29" customFormat="false" ht="34.5" hidden="false" customHeight="true" outlineLevel="0" collapsed="false">
      <c r="A29" s="1"/>
      <c r="B29" s="1"/>
      <c r="C29" s="7" t="s">
        <v>94</v>
      </c>
      <c r="D29" s="19" t="s">
        <v>95</v>
      </c>
      <c r="E29" s="2"/>
      <c r="F29" s="7" t="s">
        <v>96</v>
      </c>
      <c r="G29" s="2"/>
      <c r="H29" s="2"/>
      <c r="I29" s="2"/>
      <c r="J29" s="2"/>
      <c r="K29" s="2"/>
      <c r="L29" s="2"/>
      <c r="M29" s="2"/>
      <c r="N29" s="2"/>
      <c r="O29" s="2"/>
    </row>
    <row r="30" customFormat="false" ht="24" hidden="false" customHeight="true" outlineLevel="0" collapsed="false">
      <c r="A30" s="1"/>
      <c r="B30" s="1"/>
      <c r="C30" s="2"/>
      <c r="D30" s="2"/>
      <c r="E30" s="2"/>
      <c r="F30" s="2"/>
      <c r="G30" s="2"/>
      <c r="H30" s="2"/>
      <c r="I30" s="2"/>
      <c r="J30" s="2"/>
      <c r="K30" s="2"/>
      <c r="L30" s="2"/>
      <c r="M30" s="2"/>
      <c r="N30" s="2"/>
      <c r="O30" s="2"/>
    </row>
    <row r="31" customFormat="false" ht="24" hidden="false" customHeight="true" outlineLevel="0" collapsed="false">
      <c r="A31" s="1"/>
      <c r="B31" s="1"/>
      <c r="C31" s="2"/>
      <c r="D31" s="2"/>
      <c r="E31" s="2"/>
      <c r="F31" s="2"/>
      <c r="G31" s="2"/>
      <c r="H31" s="2"/>
      <c r="I31" s="2"/>
      <c r="J31" s="2"/>
      <c r="K31" s="2"/>
      <c r="L31" s="2"/>
      <c r="M31" s="2"/>
      <c r="N31" s="2"/>
      <c r="O31" s="2"/>
    </row>
    <row r="32" customFormat="false" ht="39.75" hidden="false" customHeight="true" outlineLevel="0" collapsed="false">
      <c r="A32" s="1"/>
      <c r="B32" s="1"/>
      <c r="C32" s="13" t="s">
        <v>97</v>
      </c>
      <c r="D32" s="13" t="s">
        <v>98</v>
      </c>
      <c r="E32" s="13"/>
      <c r="F32" s="13" t="s">
        <v>49</v>
      </c>
      <c r="G32" s="2"/>
      <c r="H32" s="2"/>
      <c r="I32" s="2"/>
      <c r="J32" s="2"/>
      <c r="K32" s="2"/>
      <c r="L32" s="2"/>
      <c r="M32" s="2"/>
      <c r="N32" s="2"/>
      <c r="O32" s="2"/>
    </row>
    <row r="33" customFormat="false" ht="24" hidden="false" customHeight="true" outlineLevel="0" collapsed="false">
      <c r="A33" s="1"/>
      <c r="B33" s="1"/>
      <c r="C33" s="21" t="s">
        <v>99</v>
      </c>
      <c r="D33" s="21" t="s">
        <v>100</v>
      </c>
      <c r="E33" s="21"/>
      <c r="F33" s="22" t="n">
        <f aca="false">IF(Dashboard!$H$4="Base",IF(ISNUMBER(F34),F34,"Missing input"),IF(Dashboard!$H$4="Downside",IF(ISNUMBER(F35),F35,"Missing input"),"Invalid case"))</f>
        <v>1900</v>
      </c>
      <c r="G33" s="2"/>
      <c r="H33" s="2"/>
      <c r="I33" s="2"/>
      <c r="J33" s="2"/>
      <c r="K33" s="2"/>
      <c r="L33" s="2"/>
      <c r="M33" s="2"/>
      <c r="N33" s="2"/>
      <c r="O33" s="2"/>
    </row>
    <row r="34" customFormat="false" ht="24" hidden="false" customHeight="true" outlineLevel="0" collapsed="false">
      <c r="A34" s="1"/>
      <c r="B34" s="1"/>
      <c r="C34" s="2"/>
      <c r="D34" s="2" t="s">
        <v>3</v>
      </c>
      <c r="E34" s="2"/>
      <c r="F34" s="23" t="n">
        <v>1900</v>
      </c>
      <c r="G34" s="2"/>
      <c r="H34" s="2"/>
      <c r="I34" s="2"/>
      <c r="J34" s="2"/>
      <c r="K34" s="2"/>
      <c r="L34" s="2"/>
      <c r="M34" s="2"/>
      <c r="N34" s="2"/>
      <c r="O34" s="2"/>
    </row>
    <row r="35" customFormat="false" ht="24" hidden="false" customHeight="true" outlineLevel="0" collapsed="false">
      <c r="A35" s="1"/>
      <c r="B35" s="1"/>
      <c r="C35" s="2"/>
      <c r="D35" s="2" t="s">
        <v>101</v>
      </c>
      <c r="E35" s="2"/>
      <c r="F35" s="23" t="n">
        <v>1500</v>
      </c>
      <c r="G35" s="2"/>
      <c r="H35" s="2"/>
      <c r="I35" s="2"/>
      <c r="J35" s="2"/>
      <c r="K35" s="2"/>
      <c r="L35" s="2"/>
      <c r="M35" s="2"/>
      <c r="N35" s="2"/>
      <c r="O35" s="2"/>
    </row>
    <row r="36" customFormat="false" ht="24" hidden="false" customHeight="true" outlineLevel="0" collapsed="false">
      <c r="A36" s="1"/>
      <c r="B36" s="1"/>
      <c r="C36" s="21" t="s">
        <v>102</v>
      </c>
      <c r="D36" s="21" t="s">
        <v>100</v>
      </c>
      <c r="E36" s="21"/>
      <c r="F36" s="24" t="n">
        <f aca="false">IF(Dashboard!$H$4="Base",IF(ISNUMBER(F37),F37,"Missing input"),IF(Dashboard!$H$4="Downside",IF(ISNUMBER(F38),F38,"Missing input"),"Invalid case"))</f>
        <v>50</v>
      </c>
      <c r="G36" s="2"/>
      <c r="H36" s="2"/>
      <c r="I36" s="2"/>
      <c r="J36" s="2"/>
      <c r="K36" s="2"/>
      <c r="L36" s="2"/>
      <c r="M36" s="2"/>
      <c r="N36" s="2"/>
      <c r="O36" s="2"/>
    </row>
    <row r="37" customFormat="false" ht="24" hidden="false" customHeight="true" outlineLevel="0" collapsed="false">
      <c r="A37" s="1"/>
      <c r="B37" s="1"/>
      <c r="C37" s="2"/>
      <c r="D37" s="2" t="s">
        <v>3</v>
      </c>
      <c r="E37" s="2"/>
      <c r="F37" s="25" t="n">
        <v>50</v>
      </c>
      <c r="G37" s="2"/>
      <c r="H37" s="2"/>
      <c r="I37" s="2"/>
      <c r="J37" s="2"/>
      <c r="K37" s="2"/>
      <c r="L37" s="2"/>
      <c r="M37" s="2"/>
      <c r="N37" s="2"/>
      <c r="O37" s="2"/>
    </row>
    <row r="38" customFormat="false" ht="24" hidden="false" customHeight="true" outlineLevel="0" collapsed="false">
      <c r="A38" s="1"/>
      <c r="B38" s="1"/>
      <c r="C38" s="2"/>
      <c r="D38" s="2" t="s">
        <v>101</v>
      </c>
      <c r="E38" s="2"/>
      <c r="F38" s="25" t="n">
        <v>35</v>
      </c>
      <c r="G38" s="2"/>
      <c r="H38" s="2"/>
      <c r="I38" s="2"/>
      <c r="J38" s="2"/>
      <c r="K38" s="2"/>
      <c r="L38" s="2"/>
      <c r="M38" s="2"/>
      <c r="N38" s="2"/>
      <c r="O38" s="2"/>
    </row>
    <row r="39" customFormat="false" ht="24" hidden="false" customHeight="true" outlineLevel="0" collapsed="false">
      <c r="A39" s="1"/>
      <c r="B39" s="1"/>
      <c r="C39" s="21" t="s">
        <v>103</v>
      </c>
      <c r="D39" s="21" t="s">
        <v>100</v>
      </c>
      <c r="E39" s="21"/>
      <c r="F39" s="22" t="n">
        <f aca="false">IF(Dashboard!$H$4="Base",IF(ISNUMBER(F40),F40,"Missing input"),IF(Dashboard!$H$4="Downside",IF(ISNUMBER(F41),F41,"Missing input"),"Invalid case"))</f>
        <v>10000</v>
      </c>
      <c r="G39" s="2"/>
      <c r="H39" s="2"/>
      <c r="I39" s="2"/>
      <c r="J39" s="2"/>
      <c r="K39" s="2"/>
      <c r="L39" s="2"/>
      <c r="M39" s="2"/>
      <c r="N39" s="2"/>
      <c r="O39" s="2"/>
    </row>
    <row r="40" customFormat="false" ht="24" hidden="false" customHeight="true" outlineLevel="0" collapsed="false">
      <c r="A40" s="1"/>
      <c r="B40" s="1"/>
      <c r="C40" s="2"/>
      <c r="D40" s="2" t="s">
        <v>3</v>
      </c>
      <c r="E40" s="2"/>
      <c r="F40" s="23" t="n">
        <v>10000</v>
      </c>
      <c r="G40" s="2"/>
      <c r="H40" s="2"/>
      <c r="I40" s="2"/>
      <c r="J40" s="2"/>
      <c r="K40" s="2"/>
      <c r="L40" s="2"/>
      <c r="M40" s="2"/>
      <c r="N40" s="2"/>
      <c r="O40" s="2"/>
    </row>
    <row r="41" customFormat="false" ht="24" hidden="false" customHeight="true" outlineLevel="0" collapsed="false">
      <c r="A41" s="1"/>
      <c r="B41" s="1"/>
      <c r="C41" s="2"/>
      <c r="D41" s="2" t="s">
        <v>101</v>
      </c>
      <c r="E41" s="2"/>
      <c r="F41" s="23" t="n">
        <v>8000</v>
      </c>
      <c r="G41" s="2"/>
      <c r="H41" s="2"/>
      <c r="I41" s="2"/>
      <c r="J41" s="2"/>
      <c r="K41" s="2"/>
      <c r="L41" s="2"/>
      <c r="M41" s="2"/>
      <c r="N41" s="2"/>
      <c r="O41" s="2"/>
    </row>
    <row r="42" customFormat="false" ht="24" hidden="false" customHeight="true" outlineLevel="0" collapsed="false">
      <c r="A42" s="1"/>
      <c r="B42" s="1"/>
      <c r="C42" s="21" t="s">
        <v>104</v>
      </c>
      <c r="D42" s="21" t="s">
        <v>100</v>
      </c>
      <c r="E42" s="21"/>
      <c r="F42" s="22" t="n">
        <f aca="false">IF(Dashboard!$H$4="Base",IF(ISNUMBER(F43),F43,"Missing input"),IF(Dashboard!$H$4="Downside",IF(ISNUMBER(F44),F44,"Missing input"),"Invalid case"))</f>
        <v>7000</v>
      </c>
      <c r="G42" s="2"/>
      <c r="H42" s="2"/>
      <c r="I42" s="2"/>
      <c r="J42" s="2"/>
      <c r="K42" s="2"/>
      <c r="L42" s="2"/>
      <c r="M42" s="2"/>
      <c r="N42" s="2"/>
      <c r="O42" s="2"/>
    </row>
    <row r="43" customFormat="false" ht="24" hidden="false" customHeight="true" outlineLevel="0" collapsed="false">
      <c r="A43" s="1"/>
      <c r="B43" s="1"/>
      <c r="C43" s="2"/>
      <c r="D43" s="2" t="s">
        <v>3</v>
      </c>
      <c r="E43" s="2"/>
      <c r="F43" s="23" t="n">
        <v>7000</v>
      </c>
      <c r="G43" s="2"/>
      <c r="H43" s="2"/>
      <c r="I43" s="2"/>
      <c r="J43" s="2"/>
      <c r="K43" s="2"/>
      <c r="L43" s="2"/>
      <c r="M43" s="2"/>
      <c r="N43" s="2"/>
      <c r="O43" s="2"/>
    </row>
    <row r="44" customFormat="false" ht="24" hidden="false" customHeight="true" outlineLevel="0" collapsed="false">
      <c r="A44" s="1"/>
      <c r="B44" s="1"/>
      <c r="C44" s="2"/>
      <c r="D44" s="2" t="s">
        <v>101</v>
      </c>
      <c r="E44" s="2"/>
      <c r="F44" s="23" t="n">
        <v>5000</v>
      </c>
      <c r="G44" s="2"/>
      <c r="H44" s="2"/>
      <c r="I44" s="2"/>
      <c r="J44" s="2"/>
      <c r="K44" s="2"/>
      <c r="L44" s="2"/>
      <c r="M44" s="2"/>
      <c r="N44" s="2"/>
      <c r="O44" s="2"/>
    </row>
    <row r="45" customFormat="false" ht="24" hidden="false" customHeight="true" outlineLevel="0" collapsed="false">
      <c r="A45" s="1"/>
      <c r="B45" s="1"/>
      <c r="C45" s="21" t="s">
        <v>105</v>
      </c>
      <c r="D45" s="21" t="s">
        <v>100</v>
      </c>
      <c r="E45" s="21"/>
      <c r="F45" s="22" t="n">
        <f aca="false">IF(Dashboard!$H$4="Base",IF(ISNUMBER(F46),F46,"Missing input"),IF(Dashboard!$H$4="Downside",IF(ISNUMBER(F47),F47,"Missing input"),"Invalid case"))</f>
        <v>500</v>
      </c>
      <c r="G45" s="2"/>
      <c r="H45" s="2"/>
      <c r="I45" s="2"/>
      <c r="J45" s="2"/>
      <c r="K45" s="2"/>
      <c r="L45" s="2"/>
      <c r="M45" s="2"/>
      <c r="N45" s="2"/>
      <c r="O45" s="2"/>
    </row>
    <row r="46" customFormat="false" ht="24" hidden="false" customHeight="true" outlineLevel="0" collapsed="false">
      <c r="A46" s="1"/>
      <c r="B46" s="1"/>
      <c r="C46" s="2"/>
      <c r="D46" s="2" t="s">
        <v>3</v>
      </c>
      <c r="E46" s="2"/>
      <c r="F46" s="23" t="n">
        <v>500</v>
      </c>
      <c r="G46" s="2"/>
      <c r="H46" s="2"/>
      <c r="I46" s="2"/>
      <c r="J46" s="2"/>
      <c r="K46" s="2"/>
      <c r="L46" s="2"/>
      <c r="M46" s="2"/>
      <c r="N46" s="2"/>
      <c r="O46" s="2"/>
    </row>
    <row r="47" customFormat="false" ht="24" hidden="false" customHeight="true" outlineLevel="0" collapsed="false">
      <c r="A47" s="1"/>
      <c r="B47" s="1"/>
      <c r="C47" s="2"/>
      <c r="D47" s="2" t="s">
        <v>101</v>
      </c>
      <c r="E47" s="2"/>
      <c r="F47" s="23" t="n">
        <v>800</v>
      </c>
      <c r="G47" s="2"/>
      <c r="H47" s="2"/>
      <c r="I47" s="2"/>
      <c r="J47" s="2"/>
      <c r="K47" s="2"/>
      <c r="L47" s="2"/>
      <c r="M47" s="2"/>
      <c r="N47" s="2"/>
      <c r="O47" s="2"/>
    </row>
    <row r="48" customFormat="false" ht="24" hidden="false" customHeight="true" outlineLevel="0" collapsed="false">
      <c r="A48" s="1"/>
      <c r="B48" s="1"/>
      <c r="C48" s="21" t="s">
        <v>106</v>
      </c>
      <c r="D48" s="21" t="s">
        <v>100</v>
      </c>
      <c r="E48" s="21"/>
      <c r="F48" s="26" t="n">
        <f aca="false">IF(Dashboard!$H$4="Base",IF(ISNUMBER(F49),F49,"Missing input"),IF(Dashboard!$H$4="Downside",IF(ISNUMBER(F50),F50,"Missing input"),"Invalid case"))</f>
        <v>46310</v>
      </c>
      <c r="G48" s="2"/>
      <c r="H48" s="2"/>
      <c r="I48" s="2"/>
      <c r="J48" s="2"/>
      <c r="K48" s="2"/>
      <c r="L48" s="2"/>
      <c r="M48" s="2"/>
      <c r="N48" s="2"/>
      <c r="O48" s="2"/>
    </row>
    <row r="49" customFormat="false" ht="24" hidden="false" customHeight="true" outlineLevel="0" collapsed="false">
      <c r="A49" s="1"/>
      <c r="B49" s="1"/>
      <c r="C49" s="2"/>
      <c r="D49" s="2" t="s">
        <v>3</v>
      </c>
      <c r="E49" s="2"/>
      <c r="F49" s="27" t="n">
        <v>46310</v>
      </c>
      <c r="G49" s="2"/>
      <c r="H49" s="2"/>
      <c r="I49" s="2"/>
      <c r="J49" s="2"/>
      <c r="K49" s="2"/>
      <c r="L49" s="2"/>
      <c r="M49" s="2"/>
      <c r="N49" s="2"/>
      <c r="O49" s="2"/>
    </row>
    <row r="50" customFormat="false" ht="24" hidden="false" customHeight="true" outlineLevel="0" collapsed="false">
      <c r="A50" s="1"/>
      <c r="B50" s="1"/>
      <c r="C50" s="2"/>
      <c r="D50" s="2" t="s">
        <v>101</v>
      </c>
      <c r="E50" s="2"/>
      <c r="F50" s="27" t="n">
        <v>46356</v>
      </c>
      <c r="G50" s="2"/>
      <c r="H50" s="2"/>
      <c r="I50" s="2"/>
      <c r="J50" s="2"/>
      <c r="K50" s="2"/>
      <c r="L50" s="2"/>
      <c r="M50" s="2"/>
      <c r="N50" s="2"/>
      <c r="O50" s="2"/>
    </row>
    <row r="51" customFormat="false" ht="24" hidden="false" customHeight="true" outlineLevel="0" collapsed="false">
      <c r="A51" s="1"/>
      <c r="B51" s="1"/>
      <c r="C51" s="2"/>
      <c r="D51" s="2"/>
      <c r="E51" s="2"/>
      <c r="F51" s="2"/>
      <c r="G51" s="2"/>
      <c r="H51" s="2"/>
      <c r="I51" s="2"/>
      <c r="J51" s="2"/>
      <c r="K51" s="2"/>
      <c r="L51" s="2"/>
      <c r="M51" s="2"/>
      <c r="N51" s="2"/>
      <c r="O51" s="2"/>
    </row>
    <row r="52" customFormat="false" ht="24" hidden="false" customHeight="true" outlineLevel="0" collapsed="false">
      <c r="A52" s="1"/>
      <c r="B52" s="1"/>
      <c r="C52" s="2"/>
      <c r="D52" s="2"/>
      <c r="E52" s="2"/>
      <c r="F52" s="2"/>
      <c r="G52" s="2"/>
      <c r="H52" s="2"/>
      <c r="I52" s="2"/>
      <c r="J52" s="2"/>
      <c r="K52" s="2"/>
      <c r="L52" s="2"/>
      <c r="M52" s="2"/>
      <c r="N52" s="2"/>
      <c r="O52" s="2"/>
    </row>
    <row r="53" customFormat="false" ht="24" hidden="false" customHeight="true" outlineLevel="0" collapsed="false">
      <c r="A53" s="1"/>
      <c r="B53" s="1"/>
      <c r="C53" s="2" t="s">
        <v>107</v>
      </c>
      <c r="D53" s="28" t="str">
        <f aca="false">IF(OR(COUNT(D7:D16,D19,D28,F33)&lt;&gt;13,MIN(D7:D10,D12:D16,D19,D28)&lt;0),"Missing / invalid price input",IF(AND(D26&lt;&gt;"Fixed shares",D26&lt;&gt;"Fixed value"),"Invalid stock mode",IF(D12=0,"Complete",IF(OR(NOT(ISNUMBER(F36)),F36&lt;=0),"Missing / invalid closing price",IF(AND(D26="Fixed shares",OR(NOT(ISNUMBER(D17)),D17&lt;=0)),"Missing / invalid reference price","Complete")))))</f>
        <v>Complete</v>
      </c>
      <c r="E53" s="2"/>
      <c r="F53" s="2"/>
      <c r="G53" s="2"/>
      <c r="H53" s="2"/>
      <c r="I53" s="2"/>
      <c r="J53" s="2"/>
      <c r="K53" s="2"/>
      <c r="L53" s="2"/>
      <c r="M53" s="2"/>
      <c r="N53" s="2"/>
      <c r="O53" s="2"/>
    </row>
    <row r="54" customFormat="false" ht="24" hidden="false" customHeight="true" outlineLevel="0" collapsed="false">
      <c r="A54" s="1"/>
      <c r="B54" s="1"/>
      <c r="C54" s="2" t="s">
        <v>108</v>
      </c>
      <c r="D54" s="28" t="str">
        <f aca="false">IF(OR(COUNT(F39,F42,F45)&lt;&gt;3,MIN(F39,F42,F45)&lt;0),"Missing / invalid funding input","Complete")</f>
        <v>Complete</v>
      </c>
      <c r="E54" s="2"/>
      <c r="F54" s="2"/>
      <c r="G54" s="2"/>
      <c r="H54" s="2"/>
      <c r="I54" s="2"/>
      <c r="J54" s="2"/>
      <c r="K54" s="2"/>
      <c r="L54" s="2"/>
      <c r="M54" s="2"/>
      <c r="N54" s="2"/>
      <c r="O54" s="2"/>
    </row>
    <row r="55" customFormat="false" ht="24" hidden="false" customHeight="true" outlineLevel="0" collapsed="false">
      <c r="A55" s="1"/>
      <c r="B55" s="1"/>
      <c r="C55" s="2" t="s">
        <v>109</v>
      </c>
      <c r="D55" s="28" t="str">
        <f aca="false">IF(OR(COUNT(D21:D25,F48)&lt;&gt;6,MIN(D21:D23,F48)&lt;=0,MIN(D24:D25)&lt;0,D23&lt;D22,F48&lt;D21),"Missing / invalid date or cost","Complete")</f>
        <v>Complete</v>
      </c>
      <c r="E55" s="2"/>
      <c r="F55" s="2"/>
      <c r="G55" s="2"/>
      <c r="H55" s="2"/>
      <c r="I55" s="2"/>
      <c r="J55" s="2"/>
      <c r="K55" s="2"/>
      <c r="L55" s="2"/>
      <c r="M55" s="2"/>
      <c r="N55" s="2"/>
      <c r="O55" s="2"/>
    </row>
    <row r="56" customFormat="false" ht="24" hidden="false" customHeight="true" outlineLevel="0" collapsed="false">
      <c r="A56" s="1"/>
      <c r="B56" s="1"/>
      <c r="C56" s="2"/>
      <c r="D56" s="2"/>
      <c r="E56" s="2"/>
      <c r="F56" s="2"/>
      <c r="G56" s="2"/>
      <c r="H56" s="2"/>
      <c r="I56" s="2"/>
      <c r="J56" s="2"/>
      <c r="K56" s="2"/>
      <c r="L56" s="2"/>
      <c r="M56" s="2"/>
      <c r="N56" s="2"/>
      <c r="O56" s="2"/>
    </row>
    <row r="57" customFormat="false" ht="24" hidden="false" customHeight="true" outlineLevel="0" collapsed="false">
      <c r="A57" s="1"/>
      <c r="B57" s="1"/>
      <c r="C57" s="2"/>
      <c r="D57" s="2"/>
      <c r="E57" s="2"/>
      <c r="F57" s="2"/>
      <c r="G57" s="2"/>
      <c r="H57" s="2"/>
      <c r="I57" s="2"/>
      <c r="J57" s="2"/>
      <c r="K57" s="2"/>
      <c r="L57" s="2"/>
      <c r="M57" s="2"/>
      <c r="N57" s="2"/>
      <c r="O57" s="2"/>
    </row>
    <row r="58" customFormat="false" ht="24" hidden="false" customHeight="true" outlineLevel="0" collapsed="false">
      <c r="A58" s="1"/>
      <c r="B58" s="1"/>
      <c r="C58" s="2"/>
      <c r="D58" s="2"/>
      <c r="E58" s="2"/>
      <c r="F58" s="2"/>
      <c r="G58" s="2"/>
      <c r="H58" s="2"/>
      <c r="I58" s="2"/>
      <c r="J58" s="2"/>
      <c r="K58" s="2"/>
      <c r="L58" s="2"/>
      <c r="M58" s="2"/>
      <c r="N58" s="2"/>
      <c r="O58" s="2"/>
    </row>
    <row r="59" customFormat="false" ht="24" hidden="false" customHeight="true" outlineLevel="0" collapsed="false">
      <c r="A59" s="1"/>
      <c r="B59" s="1"/>
      <c r="C59" s="2"/>
      <c r="D59" s="2"/>
      <c r="E59" s="2"/>
      <c r="F59" s="2"/>
      <c r="G59" s="2"/>
      <c r="H59" s="2"/>
      <c r="I59" s="2"/>
      <c r="J59" s="2"/>
      <c r="K59" s="2"/>
      <c r="L59" s="2"/>
      <c r="M59" s="2"/>
      <c r="N59" s="2"/>
      <c r="O59" s="2"/>
    </row>
    <row r="60" customFormat="false" ht="24" hidden="false" customHeight="true" outlineLevel="0" collapsed="false">
      <c r="A60" s="1"/>
      <c r="B60" s="1"/>
      <c r="C60" s="2"/>
      <c r="D60" s="2"/>
      <c r="E60" s="2"/>
      <c r="F60" s="2"/>
      <c r="G60" s="2"/>
      <c r="H60" s="2"/>
      <c r="I60" s="2"/>
      <c r="J60" s="2"/>
      <c r="K60" s="2"/>
      <c r="L60" s="2"/>
      <c r="M60" s="2"/>
      <c r="N60" s="2"/>
      <c r="O60" s="2"/>
    </row>
    <row r="61" customFormat="false" ht="24" hidden="false" customHeight="true" outlineLevel="0" collapsed="false">
      <c r="A61" s="1"/>
      <c r="B61" s="1"/>
      <c r="C61" s="2"/>
      <c r="D61" s="2"/>
      <c r="E61" s="2"/>
      <c r="F61" s="2"/>
      <c r="G61" s="2"/>
      <c r="H61" s="2"/>
      <c r="I61" s="2"/>
      <c r="J61" s="2"/>
      <c r="K61" s="2"/>
      <c r="L61" s="2"/>
      <c r="M61" s="2"/>
      <c r="N61" s="2"/>
      <c r="O61" s="2"/>
    </row>
    <row r="62" customFormat="false" ht="24" hidden="false" customHeight="true" outlineLevel="0" collapsed="false">
      <c r="A62" s="1"/>
      <c r="B62" s="1"/>
      <c r="C62" s="2"/>
      <c r="D62" s="2"/>
      <c r="E62" s="2"/>
      <c r="F62" s="2"/>
      <c r="G62" s="2"/>
      <c r="H62" s="2"/>
      <c r="I62" s="2"/>
      <c r="J62" s="2"/>
      <c r="K62" s="2"/>
      <c r="L62" s="2"/>
      <c r="M62" s="2"/>
      <c r="N62" s="2"/>
      <c r="O62" s="2"/>
    </row>
    <row r="63" customFormat="false" ht="24" hidden="false" customHeight="true" outlineLevel="0" collapsed="false">
      <c r="A63" s="1"/>
      <c r="B63" s="1"/>
      <c r="C63" s="2"/>
      <c r="D63" s="2"/>
      <c r="E63" s="2"/>
      <c r="F63" s="2"/>
      <c r="G63" s="2"/>
      <c r="H63" s="2"/>
      <c r="I63" s="2"/>
      <c r="J63" s="2"/>
      <c r="K63" s="2"/>
      <c r="L63" s="2"/>
      <c r="M63" s="2"/>
      <c r="N63" s="2"/>
      <c r="O63" s="2"/>
    </row>
    <row r="64" customFormat="false" ht="24" hidden="false" customHeight="true" outlineLevel="0" collapsed="false">
      <c r="A64" s="1"/>
      <c r="B64" s="1"/>
      <c r="C64" s="2"/>
      <c r="D64" s="2"/>
      <c r="E64" s="2"/>
      <c r="F64" s="2"/>
      <c r="G64" s="2"/>
      <c r="H64" s="2"/>
      <c r="I64" s="2"/>
      <c r="J64" s="2"/>
      <c r="K64" s="2"/>
      <c r="L64" s="2"/>
      <c r="M64" s="2"/>
      <c r="N64" s="2"/>
      <c r="O64" s="2"/>
    </row>
    <row r="65" customFormat="false" ht="24" hidden="false" customHeight="true" outlineLevel="0" collapsed="false">
      <c r="A65" s="1"/>
      <c r="B65" s="1"/>
      <c r="C65" s="2"/>
      <c r="D65" s="2"/>
      <c r="E65" s="2"/>
      <c r="F65" s="2"/>
      <c r="G65" s="2"/>
      <c r="H65" s="2"/>
      <c r="I65" s="2"/>
      <c r="J65" s="2"/>
      <c r="K65" s="2"/>
      <c r="L65" s="2"/>
      <c r="M65" s="2"/>
      <c r="N65" s="2"/>
      <c r="O65" s="2"/>
    </row>
    <row r="66" customFormat="false" ht="24" hidden="false" customHeight="true" outlineLevel="0" collapsed="false">
      <c r="A66" s="1"/>
      <c r="B66" s="1"/>
      <c r="C66" s="2"/>
      <c r="D66" s="2"/>
      <c r="E66" s="2"/>
      <c r="F66" s="2"/>
      <c r="G66" s="2"/>
      <c r="H66" s="2"/>
      <c r="I66" s="2"/>
      <c r="J66" s="2"/>
      <c r="K66" s="2"/>
      <c r="L66" s="2"/>
      <c r="M66" s="2"/>
      <c r="N66" s="2"/>
      <c r="O66" s="2"/>
    </row>
    <row r="67" customFormat="false" ht="24" hidden="false" customHeight="true" outlineLevel="0" collapsed="false">
      <c r="A67" s="1"/>
      <c r="B67" s="1"/>
      <c r="C67" s="2"/>
      <c r="D67" s="2"/>
      <c r="E67" s="2"/>
      <c r="F67" s="2"/>
      <c r="G67" s="2"/>
      <c r="H67" s="2"/>
      <c r="I67" s="2"/>
      <c r="J67" s="2"/>
      <c r="K67" s="2"/>
      <c r="L67" s="2"/>
      <c r="M67" s="2"/>
      <c r="N67" s="2"/>
      <c r="O67" s="2"/>
    </row>
    <row r="68" customFormat="false" ht="24" hidden="false" customHeight="true" outlineLevel="0" collapsed="false">
      <c r="A68" s="1"/>
      <c r="B68" s="1"/>
      <c r="C68" s="2"/>
      <c r="D68" s="2"/>
      <c r="E68" s="2"/>
      <c r="F68" s="2"/>
      <c r="G68" s="2"/>
      <c r="H68" s="2"/>
      <c r="I68" s="2"/>
      <c r="J68" s="2"/>
      <c r="K68" s="2"/>
      <c r="L68" s="2"/>
      <c r="M68" s="2"/>
      <c r="N68" s="2"/>
      <c r="O68" s="2"/>
    </row>
    <row r="69" customFormat="false" ht="24" hidden="false" customHeight="true" outlineLevel="0" collapsed="false">
      <c r="A69" s="1"/>
      <c r="B69" s="1"/>
      <c r="C69" s="2"/>
      <c r="D69" s="2"/>
      <c r="E69" s="2"/>
      <c r="F69" s="2"/>
      <c r="G69" s="2"/>
      <c r="H69" s="2"/>
      <c r="I69" s="2"/>
      <c r="J69" s="2"/>
      <c r="K69" s="2"/>
      <c r="L69" s="2"/>
      <c r="M69" s="2"/>
      <c r="N69" s="2"/>
      <c r="O69" s="2"/>
    </row>
    <row r="70" customFormat="false" ht="24" hidden="false" customHeight="true" outlineLevel="0" collapsed="false">
      <c r="A70" s="1"/>
      <c r="B70" s="1"/>
      <c r="C70" s="2"/>
      <c r="D70" s="2"/>
      <c r="E70" s="2"/>
      <c r="F70" s="2"/>
      <c r="G70" s="2"/>
      <c r="H70" s="2"/>
      <c r="I70" s="2"/>
      <c r="J70" s="2"/>
      <c r="K70" s="2"/>
      <c r="L70" s="2"/>
      <c r="M70" s="2"/>
      <c r="N70" s="2"/>
      <c r="O70" s="2"/>
    </row>
    <row r="71" customFormat="false" ht="24" hidden="false" customHeight="true" outlineLevel="0" collapsed="false">
      <c r="A71" s="1"/>
      <c r="B71" s="1"/>
      <c r="C71" s="2"/>
      <c r="D71" s="2"/>
      <c r="E71" s="2"/>
      <c r="F71" s="2"/>
      <c r="G71" s="2"/>
      <c r="H71" s="2"/>
      <c r="I71" s="2"/>
      <c r="J71" s="2"/>
      <c r="K71" s="2"/>
      <c r="L71" s="2"/>
      <c r="M71" s="2"/>
      <c r="N71" s="2"/>
      <c r="O71" s="2"/>
    </row>
    <row r="72" customFormat="false" ht="24" hidden="false" customHeight="true" outlineLevel="0" collapsed="false">
      <c r="A72" s="1"/>
      <c r="B72" s="1"/>
      <c r="C72" s="2"/>
      <c r="D72" s="2"/>
      <c r="E72" s="2"/>
      <c r="F72" s="2"/>
      <c r="G72" s="2"/>
      <c r="H72" s="2"/>
      <c r="I72" s="2"/>
      <c r="J72" s="2"/>
      <c r="K72" s="2"/>
      <c r="L72" s="2"/>
      <c r="M72" s="2"/>
      <c r="N72" s="2"/>
      <c r="O72" s="2"/>
    </row>
    <row r="73" customFormat="false" ht="24" hidden="false" customHeight="true" outlineLevel="0" collapsed="false">
      <c r="A73" s="1"/>
      <c r="B73" s="1"/>
      <c r="C73" s="2"/>
      <c r="D73" s="2"/>
      <c r="E73" s="2"/>
      <c r="F73" s="2"/>
      <c r="G73" s="2"/>
      <c r="H73" s="2"/>
      <c r="I73" s="2"/>
      <c r="J73" s="2"/>
      <c r="K73" s="2"/>
      <c r="L73" s="2"/>
      <c r="M73" s="2"/>
      <c r="N73" s="2"/>
      <c r="O73" s="2"/>
    </row>
    <row r="74" customFormat="false" ht="24" hidden="false" customHeight="true" outlineLevel="0" collapsed="false">
      <c r="A74" s="1"/>
      <c r="B74" s="1"/>
      <c r="C74" s="2"/>
      <c r="D74" s="2"/>
      <c r="E74" s="2"/>
      <c r="F74" s="2"/>
      <c r="G74" s="2"/>
      <c r="H74" s="2"/>
      <c r="I74" s="2"/>
      <c r="J74" s="2"/>
      <c r="K74" s="2"/>
      <c r="L74" s="2"/>
      <c r="M74" s="2"/>
      <c r="N74" s="2"/>
      <c r="O74" s="2"/>
    </row>
    <row r="75" customFormat="false" ht="24" hidden="false" customHeight="true" outlineLevel="0" collapsed="false">
      <c r="A75" s="1"/>
      <c r="B75" s="1"/>
      <c r="C75" s="2"/>
      <c r="D75" s="2"/>
      <c r="E75" s="2"/>
      <c r="F75" s="2"/>
      <c r="G75" s="2"/>
      <c r="H75" s="2"/>
      <c r="I75" s="2"/>
      <c r="J75" s="2"/>
      <c r="K75" s="2"/>
      <c r="L75" s="2"/>
      <c r="M75" s="2"/>
      <c r="N75" s="2"/>
      <c r="O75" s="2"/>
    </row>
    <row r="76" customFormat="false" ht="24" hidden="false" customHeight="true" outlineLevel="0" collapsed="false">
      <c r="A76" s="1"/>
      <c r="B76" s="1"/>
      <c r="C76" s="2"/>
      <c r="D76" s="2"/>
      <c r="E76" s="2"/>
      <c r="F76" s="2"/>
      <c r="G76" s="2"/>
      <c r="H76" s="2"/>
      <c r="I76" s="2"/>
      <c r="J76" s="2"/>
      <c r="K76" s="2"/>
      <c r="L76" s="2"/>
      <c r="M76" s="2"/>
      <c r="N76" s="2"/>
      <c r="O76" s="2"/>
    </row>
    <row r="77" customFormat="false" ht="24" hidden="false" customHeight="true" outlineLevel="0" collapsed="false">
      <c r="A77" s="1"/>
      <c r="B77" s="1"/>
      <c r="C77" s="2"/>
      <c r="D77" s="2"/>
      <c r="E77" s="2"/>
      <c r="F77" s="2"/>
      <c r="G77" s="2"/>
      <c r="H77" s="2"/>
      <c r="I77" s="2"/>
      <c r="J77" s="2"/>
      <c r="K77" s="2"/>
      <c r="L77" s="2"/>
      <c r="M77" s="2"/>
      <c r="N77" s="2"/>
      <c r="O77" s="2"/>
    </row>
    <row r="78" customFormat="false" ht="24" hidden="false" customHeight="true" outlineLevel="0" collapsed="false">
      <c r="A78" s="1"/>
      <c r="B78" s="1"/>
      <c r="C78" s="2"/>
      <c r="D78" s="2"/>
      <c r="E78" s="2"/>
      <c r="F78" s="2"/>
      <c r="G78" s="2"/>
      <c r="H78" s="2"/>
      <c r="I78" s="2"/>
      <c r="J78" s="2"/>
      <c r="K78" s="2"/>
      <c r="L78" s="2"/>
      <c r="M78" s="2"/>
      <c r="N78" s="2"/>
      <c r="O78" s="2"/>
    </row>
    <row r="79" customFormat="false" ht="24" hidden="false" customHeight="true" outlineLevel="0" collapsed="false">
      <c r="A79" s="1"/>
      <c r="B79" s="1"/>
      <c r="C79" s="2"/>
      <c r="D79" s="2"/>
      <c r="E79" s="2"/>
      <c r="F79" s="2"/>
      <c r="G79" s="2"/>
      <c r="H79" s="2"/>
      <c r="I79" s="2"/>
      <c r="J79" s="2"/>
      <c r="K79" s="2"/>
      <c r="L79" s="2"/>
      <c r="M79" s="2"/>
      <c r="N79" s="2"/>
      <c r="O79" s="2"/>
    </row>
    <row r="80" customFormat="false" ht="24" hidden="false" customHeight="true" outlineLevel="0" collapsed="false">
      <c r="A80" s="1"/>
      <c r="B80" s="1"/>
      <c r="C80" s="2"/>
      <c r="D80" s="2"/>
      <c r="E80" s="2"/>
      <c r="F80" s="2"/>
      <c r="G80" s="2"/>
      <c r="H80" s="2"/>
      <c r="I80" s="2"/>
      <c r="J80" s="2"/>
      <c r="K80" s="2"/>
      <c r="L80" s="2"/>
      <c r="M80" s="2"/>
      <c r="N80" s="2"/>
      <c r="O80" s="2"/>
    </row>
    <row r="81" customFormat="false" ht="24" hidden="false" customHeight="true" outlineLevel="0" collapsed="false">
      <c r="A81" s="1"/>
      <c r="B81" s="1"/>
      <c r="C81" s="2"/>
      <c r="D81" s="2"/>
      <c r="E81" s="2"/>
      <c r="F81" s="2"/>
      <c r="G81" s="2"/>
      <c r="H81" s="2"/>
      <c r="I81" s="2"/>
      <c r="J81" s="2"/>
      <c r="K81" s="2"/>
      <c r="L81" s="2"/>
      <c r="M81" s="2"/>
      <c r="N81" s="2"/>
      <c r="O81" s="2"/>
    </row>
    <row r="82" customFormat="false" ht="24" hidden="false" customHeight="true" outlineLevel="0" collapsed="false">
      <c r="A82" s="1"/>
      <c r="B82" s="1"/>
      <c r="C82" s="2"/>
      <c r="D82" s="2"/>
      <c r="E82" s="2"/>
      <c r="F82" s="2"/>
      <c r="G82" s="2"/>
      <c r="H82" s="2"/>
      <c r="I82" s="2"/>
      <c r="J82" s="2"/>
      <c r="K82" s="2"/>
      <c r="L82" s="2"/>
      <c r="M82" s="2"/>
      <c r="N82" s="2"/>
      <c r="O82" s="2"/>
    </row>
    <row r="83" customFormat="false" ht="24" hidden="false" customHeight="true" outlineLevel="0" collapsed="false">
      <c r="A83" s="1"/>
      <c r="B83" s="1"/>
      <c r="C83" s="2"/>
      <c r="D83" s="2"/>
      <c r="E83" s="2"/>
      <c r="F83" s="2"/>
      <c r="G83" s="2"/>
      <c r="H83" s="2"/>
      <c r="I83" s="2"/>
      <c r="J83" s="2"/>
      <c r="K83" s="2"/>
      <c r="L83" s="2"/>
      <c r="M83" s="2"/>
      <c r="N83" s="2"/>
      <c r="O83" s="2"/>
    </row>
    <row r="84" customFormat="false" ht="24" hidden="false" customHeight="true" outlineLevel="0" collapsed="false">
      <c r="A84" s="1"/>
      <c r="B84" s="1"/>
      <c r="C84" s="2"/>
      <c r="D84" s="2"/>
      <c r="E84" s="2"/>
      <c r="F84" s="2"/>
      <c r="G84" s="2"/>
      <c r="H84" s="2"/>
      <c r="I84" s="2"/>
      <c r="J84" s="2"/>
      <c r="K84" s="2"/>
      <c r="L84" s="2"/>
      <c r="M84" s="2"/>
      <c r="N84" s="2"/>
      <c r="O84" s="2"/>
    </row>
    <row r="85" customFormat="false" ht="24" hidden="false" customHeight="true" outlineLevel="0" collapsed="false">
      <c r="A85" s="1"/>
      <c r="B85" s="1"/>
      <c r="C85" s="2"/>
      <c r="D85" s="2"/>
      <c r="E85" s="2"/>
      <c r="F85" s="2"/>
      <c r="G85" s="2"/>
      <c r="H85" s="2"/>
      <c r="I85" s="2"/>
      <c r="J85" s="2"/>
      <c r="K85" s="2"/>
      <c r="L85" s="2"/>
      <c r="M85" s="2"/>
      <c r="N85" s="2"/>
      <c r="O85" s="2"/>
    </row>
    <row r="86" customFormat="false" ht="24" hidden="false" customHeight="true" outlineLevel="0" collapsed="false">
      <c r="A86" s="1"/>
      <c r="B86" s="1"/>
      <c r="C86" s="2"/>
      <c r="D86" s="2"/>
      <c r="E86" s="2"/>
      <c r="F86" s="2"/>
      <c r="G86" s="2"/>
      <c r="H86" s="2"/>
      <c r="I86" s="2"/>
      <c r="J86" s="2"/>
      <c r="K86" s="2"/>
      <c r="L86" s="2"/>
      <c r="M86" s="2"/>
      <c r="N86" s="2"/>
      <c r="O86" s="2"/>
    </row>
    <row r="87" customFormat="false" ht="24" hidden="false" customHeight="true" outlineLevel="0" collapsed="false">
      <c r="A87" s="1"/>
      <c r="B87" s="1"/>
      <c r="C87" s="2"/>
      <c r="D87" s="2"/>
      <c r="E87" s="2"/>
      <c r="F87" s="2"/>
      <c r="G87" s="2"/>
      <c r="H87" s="2"/>
      <c r="I87" s="2"/>
      <c r="J87" s="2"/>
      <c r="K87" s="2"/>
      <c r="L87" s="2"/>
      <c r="M87" s="2"/>
      <c r="N87" s="2"/>
      <c r="O87" s="2"/>
    </row>
    <row r="88" customFormat="false" ht="24" hidden="false" customHeight="true" outlineLevel="0" collapsed="false">
      <c r="A88" s="1"/>
      <c r="B88" s="1"/>
      <c r="C88" s="2"/>
      <c r="D88" s="2"/>
      <c r="E88" s="2"/>
      <c r="F88" s="2"/>
      <c r="G88" s="2"/>
      <c r="H88" s="2"/>
      <c r="I88" s="2"/>
      <c r="J88" s="2"/>
      <c r="K88" s="2"/>
      <c r="L88" s="2"/>
      <c r="M88" s="2"/>
      <c r="N88" s="2"/>
      <c r="O88" s="2"/>
    </row>
    <row r="89" customFormat="false" ht="24" hidden="false" customHeight="true" outlineLevel="0" collapsed="false">
      <c r="A89" s="1"/>
      <c r="B89" s="1"/>
      <c r="C89" s="2"/>
      <c r="D89" s="2"/>
      <c r="E89" s="2"/>
      <c r="F89" s="2"/>
      <c r="G89" s="2"/>
      <c r="H89" s="2"/>
      <c r="I89" s="2"/>
      <c r="J89" s="2"/>
      <c r="K89" s="2"/>
      <c r="L89" s="2"/>
      <c r="M89" s="2"/>
      <c r="N89" s="2"/>
      <c r="O89" s="2"/>
    </row>
    <row r="90" customFormat="false" ht="24" hidden="false" customHeight="true" outlineLevel="0" collapsed="false">
      <c r="A90" s="1"/>
      <c r="B90" s="1"/>
      <c r="C90" s="2"/>
      <c r="D90" s="2"/>
      <c r="E90" s="2"/>
      <c r="F90" s="2"/>
      <c r="G90" s="2"/>
      <c r="H90" s="2"/>
      <c r="I90" s="2"/>
      <c r="J90" s="2"/>
      <c r="K90" s="2"/>
      <c r="L90" s="2"/>
      <c r="M90" s="2"/>
      <c r="N90" s="2"/>
      <c r="O90" s="2"/>
    </row>
    <row r="91" customFormat="false" ht="24" hidden="false" customHeight="true" outlineLevel="0" collapsed="false">
      <c r="A91" s="1"/>
      <c r="B91" s="1"/>
      <c r="C91" s="2"/>
      <c r="D91" s="2"/>
      <c r="E91" s="2"/>
      <c r="F91" s="2"/>
      <c r="G91" s="2"/>
      <c r="H91" s="2"/>
      <c r="I91" s="2"/>
      <c r="J91" s="2"/>
      <c r="K91" s="2"/>
      <c r="L91" s="2"/>
      <c r="M91" s="2"/>
      <c r="N91" s="2"/>
      <c r="O91" s="2"/>
    </row>
    <row r="92" customFormat="false" ht="24" hidden="false" customHeight="true" outlineLevel="0" collapsed="false">
      <c r="A92" s="1"/>
      <c r="B92" s="1"/>
      <c r="C92" s="2"/>
      <c r="D92" s="2"/>
      <c r="E92" s="2"/>
      <c r="F92" s="2"/>
      <c r="G92" s="2"/>
      <c r="H92" s="2"/>
      <c r="I92" s="2"/>
      <c r="J92" s="2"/>
      <c r="K92" s="2"/>
      <c r="L92" s="2"/>
      <c r="M92" s="2"/>
      <c r="N92" s="2"/>
      <c r="O92" s="2"/>
    </row>
    <row r="93" customFormat="false" ht="24" hidden="false" customHeight="true" outlineLevel="0" collapsed="false">
      <c r="A93" s="1"/>
      <c r="B93" s="1"/>
      <c r="C93" s="2"/>
      <c r="D93" s="2"/>
      <c r="E93" s="2"/>
      <c r="F93" s="2"/>
      <c r="G93" s="2"/>
      <c r="H93" s="2"/>
      <c r="I93" s="2"/>
      <c r="J93" s="2"/>
      <c r="K93" s="2"/>
      <c r="L93" s="2"/>
      <c r="M93" s="2"/>
      <c r="N93" s="2"/>
      <c r="O93" s="2"/>
    </row>
    <row r="94" customFormat="false" ht="24" hidden="false" customHeight="true" outlineLevel="0" collapsed="false">
      <c r="A94" s="1"/>
      <c r="B94" s="1"/>
      <c r="C94" s="2"/>
      <c r="D94" s="2"/>
      <c r="E94" s="2"/>
      <c r="F94" s="2"/>
      <c r="G94" s="2"/>
      <c r="H94" s="2"/>
      <c r="I94" s="2"/>
      <c r="J94" s="2"/>
      <c r="K94" s="2"/>
      <c r="L94" s="2"/>
      <c r="M94" s="2"/>
      <c r="N94" s="2"/>
      <c r="O94" s="2"/>
    </row>
    <row r="95" customFormat="false" ht="24" hidden="false" customHeight="true" outlineLevel="0" collapsed="false">
      <c r="A95" s="1"/>
      <c r="B95" s="1"/>
      <c r="C95" s="2"/>
      <c r="D95" s="2"/>
      <c r="E95" s="2"/>
      <c r="F95" s="2"/>
      <c r="G95" s="2"/>
      <c r="H95" s="2"/>
      <c r="I95" s="2"/>
      <c r="J95" s="2"/>
      <c r="K95" s="2"/>
      <c r="L95" s="2"/>
      <c r="M95" s="2"/>
      <c r="N95" s="2"/>
      <c r="O95" s="2"/>
    </row>
    <row r="96" customFormat="false" ht="24" hidden="false" customHeight="true" outlineLevel="0" collapsed="false">
      <c r="A96" s="1"/>
      <c r="B96" s="1"/>
      <c r="C96" s="2"/>
      <c r="D96" s="2"/>
      <c r="E96" s="2"/>
      <c r="F96" s="2"/>
      <c r="G96" s="2"/>
      <c r="H96" s="2"/>
      <c r="I96" s="2"/>
      <c r="J96" s="2"/>
      <c r="K96" s="2"/>
      <c r="L96" s="2"/>
      <c r="M96" s="2"/>
      <c r="N96" s="2"/>
      <c r="O96" s="2"/>
    </row>
    <row r="97" customFormat="false" ht="24" hidden="false" customHeight="true" outlineLevel="0" collapsed="false">
      <c r="A97" s="1"/>
      <c r="B97" s="1"/>
      <c r="C97" s="2"/>
      <c r="D97" s="2"/>
      <c r="E97" s="2"/>
      <c r="F97" s="2"/>
      <c r="G97" s="2"/>
      <c r="H97" s="2"/>
      <c r="I97" s="2"/>
      <c r="J97" s="2"/>
      <c r="K97" s="2"/>
      <c r="L97" s="2"/>
      <c r="M97" s="2"/>
      <c r="N97" s="2"/>
      <c r="O97" s="2"/>
    </row>
    <row r="98" customFormat="false" ht="24" hidden="false" customHeight="true" outlineLevel="0" collapsed="false">
      <c r="A98" s="1"/>
      <c r="B98" s="1"/>
      <c r="C98" s="2"/>
      <c r="D98" s="2"/>
      <c r="E98" s="2"/>
      <c r="F98" s="2"/>
      <c r="G98" s="2"/>
      <c r="H98" s="2"/>
      <c r="I98" s="2"/>
      <c r="J98" s="2"/>
      <c r="K98" s="2"/>
      <c r="L98" s="2"/>
      <c r="M98" s="2"/>
      <c r="N98" s="2"/>
      <c r="O98" s="2"/>
    </row>
    <row r="99" customFormat="false" ht="24" hidden="false" customHeight="true" outlineLevel="0" collapsed="false">
      <c r="A99" s="1"/>
      <c r="B99" s="1"/>
      <c r="C99" s="2"/>
      <c r="D99" s="2"/>
      <c r="E99" s="2"/>
      <c r="F99" s="2"/>
      <c r="G99" s="2"/>
      <c r="H99" s="2"/>
      <c r="I99" s="2"/>
      <c r="J99" s="2"/>
      <c r="K99" s="2"/>
      <c r="L99" s="2"/>
      <c r="M99" s="2"/>
      <c r="N99" s="2"/>
      <c r="O99" s="2"/>
    </row>
    <row r="100" customFormat="false" ht="24" hidden="false" customHeight="true" outlineLevel="0" collapsed="false">
      <c r="A100" s="1"/>
      <c r="B100" s="1"/>
      <c r="C100" s="2"/>
      <c r="D100" s="2"/>
      <c r="E100" s="2"/>
      <c r="F100" s="2"/>
      <c r="G100" s="2"/>
      <c r="H100" s="2"/>
      <c r="I100" s="2"/>
      <c r="J100" s="2"/>
      <c r="K100" s="2"/>
      <c r="L100" s="2"/>
      <c r="M100" s="2"/>
      <c r="N100" s="2"/>
      <c r="O100" s="2"/>
    </row>
  </sheetData>
  <conditionalFormatting sqref="D53:D55">
    <cfRule type="containsText" priority="2" operator="containsText" aboveAverage="0" equalAverage="0" bottom="0" percent="0" rank="0" text="Missing" dxfId="0">
      <formula>NOT(ISERROR(SEARCH("Missing",D53)))</formula>
    </cfRule>
    <cfRule type="containsText" priority="3" operator="containsText" aboveAverage="0" equalAverage="0" bottom="0" percent="0" rank="0" text="Invalid" dxfId="0">
      <formula>NOT(ISERROR(SEARCH("Invalid",D53)))</formula>
    </cfRule>
    <cfRule type="containsText" priority="4" operator="containsText" aboveAverage="0" equalAverage="0" bottom="0" percent="0" rank="0" text="Open" dxfId="0">
      <formula>NOT(ISERROR(SEARCH("Open",D53)))</formula>
    </cfRule>
    <cfRule type="containsText" priority="5" operator="containsText" aboveAverage="0" equalAverage="0" bottom="0" percent="0" rank="0" text="Walk" dxfId="0">
      <formula>NOT(ISERROR(SEARCH("Walk",D53)))</formula>
    </cfRule>
    <cfRule type="containsText" priority="6" operator="containsText" aboveAverage="0" equalAverage="0" bottom="0" percent="0" rank="0" text="Above" dxfId="0">
      <formula>NOT(ISERROR(SEARCH("Above",D53)))</formula>
    </cfRule>
    <cfRule type="containsText" priority="7" operator="containsText" aboveAverage="0" equalAverage="0" bottom="0" percent="0" rank="0" text="Gap" dxfId="0">
      <formula>NOT(ISERROR(SEARCH("Gap",D53)))</formula>
    </cfRule>
    <cfRule type="containsText" priority="8" operator="containsText" aboveAverage="0" equalAverage="0" bottom="0" percent="0" rank="0" text="Expired" dxfId="0">
      <formula>NOT(ISERROR(SEARCH("Expired",D53)))</formula>
    </cfRule>
    <cfRule type="containsText" priority="9" operator="containsText" aboveAverage="0" equalAverage="0" bottom="0" percent="0" rank="0" text="Extend" dxfId="0">
      <formula>NOT(ISERROR(SEARCH("Extend",D53)))</formula>
    </cfRule>
  </conditionalFormatting>
  <dataValidations count="1">
    <dataValidation allowBlank="false" errorStyle="stop" operator="between" showDropDown="false" showErrorMessage="false" showInputMessage="false" sqref="D26" type="list">
      <formula1>"Fixed shares,Fixed value"</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43"/>
    <col collapsed="false" customWidth="true" hidden="false" outlineLevel="0" max="4" min="4" style="0" width="20"/>
    <col collapsed="false" customWidth="true" hidden="false" outlineLevel="0" max="5" min="5" style="0" width="3"/>
    <col collapsed="false" customWidth="true" hidden="false" outlineLevel="0" max="6" min="6" style="0" width="75"/>
    <col collapsed="false" customWidth="true" hidden="false" outlineLevel="0" max="10" min="7" style="0" width="16"/>
  </cols>
  <sheetData>
    <row r="1" customFormat="false" ht="24" hidden="false" customHeight="true" outlineLevel="0" collapsed="false">
      <c r="A1" s="1"/>
      <c r="B1" s="1"/>
      <c r="C1" s="2"/>
      <c r="D1" s="2"/>
      <c r="E1" s="2"/>
      <c r="F1" s="2"/>
      <c r="G1" s="2"/>
      <c r="H1" s="2"/>
      <c r="I1" s="2"/>
      <c r="J1" s="2"/>
      <c r="K1" s="2"/>
      <c r="L1" s="2"/>
      <c r="M1" s="2"/>
      <c r="N1" s="2"/>
      <c r="O1" s="2"/>
    </row>
    <row r="2" customFormat="false" ht="24" hidden="false" customHeight="true" outlineLevel="0" collapsed="false">
      <c r="A2" s="1"/>
      <c r="B2" s="1"/>
      <c r="C2" s="3" t="s">
        <v>110</v>
      </c>
      <c r="D2" s="2"/>
      <c r="E2" s="2"/>
      <c r="F2" s="2"/>
      <c r="G2" s="2"/>
      <c r="H2" s="2"/>
      <c r="I2" s="2"/>
      <c r="J2" s="2"/>
      <c r="K2" s="2"/>
      <c r="L2" s="2"/>
      <c r="M2" s="2"/>
      <c r="N2" s="2"/>
      <c r="O2" s="2"/>
    </row>
    <row r="3" customFormat="false" ht="24" hidden="false" customHeight="true" outlineLevel="0" collapsed="false">
      <c r="A3" s="1"/>
      <c r="B3" s="1"/>
      <c r="C3" s="4" t="s">
        <v>111</v>
      </c>
      <c r="D3" s="2"/>
      <c r="E3" s="2"/>
      <c r="F3" s="2"/>
      <c r="G3" s="2"/>
      <c r="H3" s="2"/>
      <c r="I3" s="2"/>
      <c r="J3" s="2"/>
      <c r="K3" s="2"/>
      <c r="L3" s="2"/>
      <c r="M3" s="2"/>
      <c r="N3" s="2"/>
      <c r="O3" s="2"/>
    </row>
    <row r="4" customFormat="false" ht="24" hidden="false" customHeight="true" outlineLevel="0" collapsed="false">
      <c r="A4" s="1"/>
      <c r="B4" s="1"/>
      <c r="C4" s="2" t="s">
        <v>2</v>
      </c>
      <c r="D4" s="12" t="str">
        <f aca="false">Dashboard!H4</f>
        <v>Base</v>
      </c>
      <c r="E4" s="2"/>
      <c r="F4" s="2"/>
      <c r="I4" s="2"/>
      <c r="J4" s="2"/>
      <c r="K4" s="2"/>
      <c r="L4" s="2"/>
      <c r="M4" s="2"/>
      <c r="N4" s="2"/>
      <c r="O4" s="2"/>
    </row>
    <row r="5" customFormat="false" ht="24" hidden="false" customHeight="true" outlineLevel="0" collapsed="false">
      <c r="A5" s="1"/>
      <c r="B5" s="1"/>
      <c r="C5" s="2"/>
      <c r="D5" s="2"/>
      <c r="E5" s="2"/>
      <c r="F5" s="2"/>
      <c r="G5" s="2"/>
      <c r="H5" s="2"/>
      <c r="I5" s="2"/>
      <c r="J5" s="2"/>
      <c r="K5" s="2"/>
      <c r="L5" s="2"/>
      <c r="M5" s="2"/>
      <c r="N5" s="2"/>
      <c r="O5" s="2"/>
    </row>
    <row r="6" customFormat="false" ht="24" hidden="false" customHeight="true" outlineLevel="0" collapsed="false">
      <c r="A6" s="1"/>
      <c r="B6" s="1"/>
      <c r="C6" s="6" t="s">
        <v>112</v>
      </c>
      <c r="D6" s="6"/>
      <c r="E6" s="6"/>
      <c r="F6" s="6"/>
      <c r="G6" s="2"/>
      <c r="H6" s="2"/>
      <c r="I6" s="2"/>
      <c r="J6" s="2"/>
      <c r="K6" s="2"/>
      <c r="L6" s="2"/>
      <c r="M6" s="2"/>
      <c r="N6" s="2"/>
      <c r="O6" s="2"/>
    </row>
    <row r="7" customFormat="false" ht="30" hidden="false" customHeight="true" outlineLevel="0" collapsed="false">
      <c r="A7" s="1"/>
      <c r="B7" s="1"/>
      <c r="C7" s="7" t="s">
        <v>6</v>
      </c>
      <c r="D7" s="29" t="n">
        <f aca="false">IF(Assumptions!$D$53&lt;&gt;"Complete","n.a.",Assumptions!D7)</f>
        <v>20000</v>
      </c>
      <c r="E7" s="2"/>
      <c r="F7" s="7"/>
      <c r="G7" s="2"/>
      <c r="H7" s="2"/>
      <c r="I7" s="2"/>
      <c r="J7" s="2"/>
      <c r="K7" s="2"/>
      <c r="L7" s="2"/>
      <c r="M7" s="2"/>
      <c r="N7" s="2"/>
      <c r="O7" s="2"/>
    </row>
    <row r="8" customFormat="false" ht="30" hidden="false" customHeight="true" outlineLevel="0" collapsed="false">
      <c r="A8" s="1"/>
      <c r="B8" s="1"/>
      <c r="C8" s="7" t="s">
        <v>52</v>
      </c>
      <c r="D8" s="29" t="n">
        <f aca="false">IF(Assumptions!$D$53&lt;&gt;"Complete","n.a.",Assumptions!D8)</f>
        <v>3000</v>
      </c>
      <c r="E8" s="2"/>
      <c r="F8" s="7"/>
      <c r="G8" s="2"/>
      <c r="H8" s="2"/>
      <c r="I8" s="2"/>
      <c r="J8" s="2"/>
      <c r="K8" s="2"/>
      <c r="L8" s="2"/>
      <c r="M8" s="2"/>
      <c r="N8" s="2"/>
      <c r="O8" s="2"/>
    </row>
    <row r="9" customFormat="false" ht="30" hidden="false" customHeight="true" outlineLevel="0" collapsed="false">
      <c r="A9" s="1"/>
      <c r="B9" s="1"/>
      <c r="C9" s="7" t="s">
        <v>54</v>
      </c>
      <c r="D9" s="29" t="n">
        <f aca="false">IF(Assumptions!$D$53&lt;&gt;"Complete","n.a.",Assumptions!D9)</f>
        <v>1000</v>
      </c>
      <c r="E9" s="2"/>
      <c r="F9" s="7"/>
      <c r="G9" s="2"/>
      <c r="H9" s="2"/>
      <c r="I9" s="2"/>
      <c r="J9" s="2"/>
      <c r="K9" s="2"/>
      <c r="L9" s="2"/>
      <c r="M9" s="2"/>
      <c r="N9" s="2"/>
      <c r="O9" s="2"/>
    </row>
    <row r="10" customFormat="false" ht="30" hidden="false" customHeight="true" outlineLevel="0" collapsed="false">
      <c r="A10" s="1"/>
      <c r="B10" s="1"/>
      <c r="C10" s="7" t="s">
        <v>56</v>
      </c>
      <c r="D10" s="29" t="n">
        <f aca="false">IF(Assumptions!$D$53&lt;&gt;"Complete","n.a.",Assumptions!D10)</f>
        <v>500</v>
      </c>
      <c r="E10" s="2"/>
      <c r="F10" s="7"/>
      <c r="G10" s="2"/>
      <c r="H10" s="2"/>
      <c r="I10" s="2"/>
      <c r="J10" s="2"/>
      <c r="K10" s="2"/>
      <c r="L10" s="2"/>
      <c r="M10" s="2"/>
      <c r="N10" s="2"/>
      <c r="O10" s="2"/>
    </row>
    <row r="11" customFormat="false" ht="30" hidden="false" customHeight="true" outlineLevel="0" collapsed="false">
      <c r="A11" s="1"/>
      <c r="B11" s="1"/>
      <c r="C11" s="7" t="s">
        <v>113</v>
      </c>
      <c r="D11" s="29" t="n">
        <f aca="false">IF(Assumptions!$D$53&lt;&gt;"Complete","n.a.",Assumptions!D11)</f>
        <v>2000</v>
      </c>
      <c r="E11" s="2"/>
      <c r="F11" s="7"/>
      <c r="G11" s="2"/>
      <c r="H11" s="2"/>
      <c r="I11" s="2"/>
      <c r="J11" s="2"/>
      <c r="K11" s="2"/>
      <c r="L11" s="2"/>
      <c r="M11" s="2"/>
      <c r="N11" s="2"/>
      <c r="O11" s="2"/>
    </row>
    <row r="12" customFormat="false" ht="30" hidden="false" customHeight="true" outlineLevel="0" collapsed="false">
      <c r="A12" s="1"/>
      <c r="B12" s="1"/>
      <c r="C12" s="7" t="s">
        <v>99</v>
      </c>
      <c r="D12" s="29" t="n">
        <f aca="false">IF(Assumptions!$D$53&lt;&gt;"Complete","n.a.",Assumptions!F33)</f>
        <v>1900</v>
      </c>
      <c r="E12" s="2"/>
      <c r="F12" s="7"/>
      <c r="G12" s="2"/>
      <c r="H12" s="2"/>
      <c r="I12" s="2"/>
      <c r="J12" s="2"/>
      <c r="K12" s="2"/>
      <c r="L12" s="2"/>
      <c r="M12" s="2"/>
      <c r="N12" s="2"/>
      <c r="O12" s="2"/>
    </row>
    <row r="13" customFormat="false" ht="30" hidden="false" customHeight="true" outlineLevel="0" collapsed="false">
      <c r="A13" s="1"/>
      <c r="B13" s="1"/>
      <c r="C13" s="7" t="s">
        <v>114</v>
      </c>
      <c r="D13" s="30" t="n">
        <f aca="false">IF(COUNT(D11,D12)&lt;&gt;2,"n.a.",D12-D11)</f>
        <v>-100</v>
      </c>
      <c r="E13" s="2"/>
      <c r="F13" s="7" t="s">
        <v>115</v>
      </c>
      <c r="G13" s="2"/>
      <c r="H13" s="2"/>
      <c r="I13" s="2"/>
      <c r="J13" s="2"/>
      <c r="K13" s="2"/>
      <c r="L13" s="2"/>
      <c r="M13" s="2"/>
      <c r="N13" s="2"/>
      <c r="O13" s="2"/>
    </row>
    <row r="14" customFormat="false" ht="30" hidden="false" customHeight="true" outlineLevel="0" collapsed="false">
      <c r="A14" s="1"/>
      <c r="B14" s="1"/>
      <c r="C14" s="31" t="s">
        <v>116</v>
      </c>
      <c r="D14" s="32" t="n">
        <f aca="false">IF(COUNT(D7,D8,D9,D10,D13)&lt;&gt;5,"n.a.",D7-D8-D9+D10+D13)</f>
        <v>16400</v>
      </c>
      <c r="E14" s="2"/>
      <c r="F14" s="7"/>
      <c r="G14" s="2"/>
      <c r="H14" s="2"/>
      <c r="I14" s="2"/>
      <c r="J14" s="2"/>
      <c r="K14" s="2"/>
      <c r="L14" s="2"/>
      <c r="M14" s="2"/>
      <c r="N14" s="2"/>
      <c r="O14" s="2"/>
    </row>
    <row r="15" customFormat="false" ht="30" hidden="false" customHeight="true" outlineLevel="0" collapsed="false">
      <c r="A15" s="1"/>
      <c r="B15" s="1"/>
      <c r="C15" s="7"/>
      <c r="D15" s="8"/>
      <c r="E15" s="2"/>
      <c r="F15" s="7"/>
      <c r="G15" s="2"/>
      <c r="H15" s="2"/>
      <c r="I15" s="2"/>
      <c r="J15" s="2"/>
      <c r="K15" s="2"/>
      <c r="L15" s="2"/>
      <c r="M15" s="2"/>
      <c r="N15" s="2"/>
      <c r="O15" s="2"/>
    </row>
    <row r="16" customFormat="false" ht="30" hidden="false" customHeight="true" outlineLevel="0" collapsed="false">
      <c r="A16" s="1"/>
      <c r="B16" s="1"/>
      <c r="C16" s="33" t="s">
        <v>117</v>
      </c>
      <c r="D16" s="34"/>
      <c r="E16" s="6"/>
      <c r="F16" s="33"/>
      <c r="G16" s="2"/>
      <c r="H16" s="2"/>
      <c r="I16" s="2"/>
      <c r="J16" s="2"/>
      <c r="K16" s="2"/>
      <c r="L16" s="2"/>
      <c r="M16" s="2"/>
      <c r="N16" s="2"/>
      <c r="O16" s="2"/>
    </row>
    <row r="17" customFormat="false" ht="30" hidden="false" customHeight="true" outlineLevel="0" collapsed="false">
      <c r="A17" s="1"/>
      <c r="B17" s="1"/>
      <c r="C17" s="7" t="s">
        <v>60</v>
      </c>
      <c r="D17" s="29" t="n">
        <f aca="false">IF(Assumptions!$D$53&lt;&gt;"Complete","n.a.",Assumptions!D12)</f>
        <v>4000</v>
      </c>
      <c r="E17" s="2"/>
      <c r="F17" s="7"/>
      <c r="G17" s="2"/>
      <c r="H17" s="2"/>
      <c r="I17" s="2"/>
      <c r="J17" s="2"/>
      <c r="K17" s="2"/>
      <c r="L17" s="2"/>
      <c r="M17" s="2"/>
      <c r="N17" s="2"/>
      <c r="O17" s="2"/>
    </row>
    <row r="18" customFormat="false" ht="30" hidden="false" customHeight="true" outlineLevel="0" collapsed="false">
      <c r="A18" s="1"/>
      <c r="B18" s="1"/>
      <c r="C18" s="7" t="s">
        <v>118</v>
      </c>
      <c r="D18" s="29" t="n">
        <f aca="false">IF(Assumptions!$D$53&lt;&gt;"Complete","n.a.",Assumptions!D13)</f>
        <v>2000</v>
      </c>
      <c r="E18" s="2"/>
      <c r="F18" s="7"/>
      <c r="G18" s="2"/>
      <c r="H18" s="2"/>
      <c r="I18" s="2"/>
      <c r="J18" s="2"/>
      <c r="K18" s="2"/>
      <c r="L18" s="2"/>
      <c r="M18" s="2"/>
      <c r="N18" s="2"/>
      <c r="O18" s="2"/>
    </row>
    <row r="19" customFormat="false" ht="30" hidden="false" customHeight="true" outlineLevel="0" collapsed="false">
      <c r="A19" s="1"/>
      <c r="B19" s="1"/>
      <c r="C19" s="7" t="s">
        <v>119</v>
      </c>
      <c r="D19" s="30" t="n">
        <f aca="false">IF(COUNT(D14,D17,D18)&lt;&gt;3,"n.a.",D14-D17-D18)</f>
        <v>10400</v>
      </c>
      <c r="E19" s="2"/>
      <c r="F19" s="7" t="s">
        <v>120</v>
      </c>
      <c r="G19" s="2"/>
      <c r="H19" s="2"/>
      <c r="I19" s="2"/>
      <c r="J19" s="2"/>
      <c r="K19" s="2"/>
      <c r="L19" s="2"/>
      <c r="M19" s="2"/>
      <c r="N19" s="2"/>
      <c r="O19" s="2"/>
    </row>
    <row r="20" customFormat="false" ht="30" hidden="false" customHeight="true" outlineLevel="0" collapsed="false">
      <c r="A20" s="1"/>
      <c r="B20" s="1"/>
      <c r="C20" s="7" t="s">
        <v>121</v>
      </c>
      <c r="D20" s="29" t="str">
        <f aca="false">IF(COUNT(D14,D19)&lt;&gt;2,"Missing price inputs",IF(OR(D14&lt;0,D19&lt;0),"Invalid consideration allocation",IF(SUM(Assumptions!D14:D15)&gt;D19,"Invalid escrow / holdback cap","Complete")))</f>
        <v>Complete</v>
      </c>
      <c r="E20" s="2"/>
      <c r="F20" s="7"/>
      <c r="G20" s="2"/>
      <c r="H20" s="2"/>
      <c r="I20" s="2"/>
      <c r="J20" s="2"/>
      <c r="K20" s="2"/>
      <c r="L20" s="2"/>
      <c r="M20" s="2"/>
      <c r="N20" s="2"/>
      <c r="O20" s="2"/>
    </row>
    <row r="21" customFormat="false" ht="30" hidden="false" customHeight="true" outlineLevel="0" collapsed="false">
      <c r="A21" s="1"/>
      <c r="B21" s="1"/>
      <c r="C21" s="7" t="s">
        <v>122</v>
      </c>
      <c r="D21" s="29" t="n">
        <f aca="false">IF(Assumptions!$D$53&lt;&gt;"Complete","n.a.",IF(D17=0,0,IF(OR(NOT(ISNUMBER(Assumptions!D17)),Assumptions!D17&lt;=0),"n.a.",D17/Assumptions!D17)))</f>
        <v>80</v>
      </c>
      <c r="E21" s="2"/>
      <c r="F21" s="7" t="s">
        <v>123</v>
      </c>
      <c r="G21" s="2"/>
      <c r="H21" s="2"/>
      <c r="I21" s="2"/>
      <c r="J21" s="2"/>
      <c r="K21" s="2"/>
      <c r="L21" s="2"/>
      <c r="M21" s="2"/>
      <c r="N21" s="2"/>
      <c r="O21" s="2"/>
    </row>
    <row r="22" customFormat="false" ht="30" hidden="false" customHeight="true" outlineLevel="0" collapsed="false">
      <c r="A22" s="1"/>
      <c r="B22" s="1"/>
      <c r="C22" s="7" t="s">
        <v>124</v>
      </c>
      <c r="D22" s="29" t="n">
        <f aca="false">IF(Assumptions!$D$53&lt;&gt;"Complete","n.a.",IF(D17=0,0,IF(Assumptions!D26="Fixed shares",D21,D17/Assumptions!F36)))</f>
        <v>80</v>
      </c>
      <c r="E22" s="2"/>
      <c r="F22" s="7"/>
      <c r="G22" s="2"/>
      <c r="H22" s="2"/>
      <c r="I22" s="2"/>
      <c r="J22" s="2"/>
      <c r="K22" s="2"/>
      <c r="L22" s="2"/>
      <c r="M22" s="2"/>
      <c r="N22" s="2"/>
      <c r="O22" s="2"/>
    </row>
    <row r="23" customFormat="false" ht="30" hidden="false" customHeight="true" outlineLevel="0" collapsed="false">
      <c r="A23" s="1"/>
      <c r="B23" s="1"/>
      <c r="C23" s="7" t="s">
        <v>125</v>
      </c>
      <c r="D23" s="29" t="n">
        <f aca="false">IF(COUNT(D22)&lt;&gt;1,"n.a.",IF(D22=0,0,D22*Assumptions!F36))</f>
        <v>4000</v>
      </c>
      <c r="E23" s="2"/>
      <c r="F23" s="7"/>
      <c r="G23" s="2"/>
      <c r="H23" s="2"/>
      <c r="I23" s="2"/>
      <c r="J23" s="2"/>
      <c r="K23" s="2"/>
      <c r="L23" s="2"/>
      <c r="M23" s="2"/>
      <c r="N23" s="2"/>
      <c r="O23" s="2"/>
    </row>
    <row r="24" customFormat="false" ht="30" hidden="false" customHeight="true" outlineLevel="0" collapsed="false">
      <c r="A24" s="1"/>
      <c r="B24" s="1"/>
      <c r="C24" s="7" t="s">
        <v>126</v>
      </c>
      <c r="D24" s="30" t="n">
        <f aca="false">IF(COUNT(D23,D17)&lt;&gt;2,"n.a.",D23-D17)</f>
        <v>0</v>
      </c>
      <c r="E24" s="2"/>
      <c r="F24" s="7"/>
      <c r="G24" s="2"/>
      <c r="H24" s="2"/>
      <c r="I24" s="2"/>
      <c r="J24" s="2"/>
      <c r="K24" s="2"/>
      <c r="L24" s="2"/>
      <c r="M24" s="2"/>
      <c r="N24" s="2"/>
      <c r="O24" s="2"/>
    </row>
    <row r="25" customFormat="false" ht="30" hidden="false" customHeight="true" outlineLevel="0" collapsed="false">
      <c r="A25" s="1"/>
      <c r="B25" s="1"/>
      <c r="C25" s="31" t="s">
        <v>127</v>
      </c>
      <c r="D25" s="32" t="n">
        <f aca="false">IF(D20&lt;&gt;"Complete","n.a.",SUM(D19,D23,D18))</f>
        <v>16400</v>
      </c>
      <c r="E25" s="2"/>
      <c r="F25" s="7" t="s">
        <v>128</v>
      </c>
      <c r="G25" s="2"/>
      <c r="H25" s="2"/>
      <c r="I25" s="2"/>
      <c r="J25" s="2"/>
      <c r="K25" s="2"/>
      <c r="L25" s="2"/>
      <c r="M25" s="2"/>
      <c r="N25" s="2"/>
      <c r="O25" s="2"/>
    </row>
    <row r="26" customFormat="false" ht="30" hidden="false" customHeight="true" outlineLevel="0" collapsed="false">
      <c r="A26" s="1"/>
      <c r="B26" s="1"/>
      <c r="C26" s="7" t="s">
        <v>21</v>
      </c>
      <c r="D26" s="29" t="n">
        <f aca="false">IF(Assumptions!$D$53&lt;&gt;"Complete","n.a.",Assumptions!D14)</f>
        <v>1000</v>
      </c>
      <c r="E26" s="2"/>
      <c r="F26" s="7"/>
      <c r="G26" s="2"/>
      <c r="H26" s="2"/>
      <c r="I26" s="2"/>
      <c r="J26" s="2"/>
      <c r="K26" s="2"/>
      <c r="L26" s="2"/>
      <c r="M26" s="2"/>
      <c r="N26" s="2"/>
      <c r="O26" s="2"/>
    </row>
    <row r="27" customFormat="false" ht="30" hidden="false" customHeight="true" outlineLevel="0" collapsed="false">
      <c r="A27" s="1"/>
      <c r="B27" s="1"/>
      <c r="C27" s="7" t="s">
        <v>129</v>
      </c>
      <c r="D27" s="29" t="n">
        <f aca="false">IF(Assumptions!$D$53&lt;&gt;"Complete","n.a.",Assumptions!D15)</f>
        <v>500</v>
      </c>
      <c r="E27" s="2"/>
      <c r="F27" s="7"/>
      <c r="G27" s="2"/>
      <c r="H27" s="2"/>
      <c r="I27" s="2"/>
      <c r="J27" s="2"/>
      <c r="K27" s="2"/>
      <c r="L27" s="2"/>
      <c r="M27" s="2"/>
      <c r="N27" s="2"/>
      <c r="O27" s="2"/>
    </row>
    <row r="28" customFormat="false" ht="30" hidden="false" customHeight="true" outlineLevel="0" collapsed="false">
      <c r="A28" s="1"/>
      <c r="B28" s="1"/>
      <c r="C28" s="7" t="s">
        <v>130</v>
      </c>
      <c r="D28" s="30" t="n">
        <f aca="false">IF(D20&lt;&gt;"Complete","n.a.",D19-D26-D27)</f>
        <v>8900</v>
      </c>
      <c r="E28" s="2"/>
      <c r="F28" s="7"/>
      <c r="G28" s="2"/>
      <c r="H28" s="2"/>
      <c r="I28" s="2"/>
      <c r="J28" s="2"/>
      <c r="K28" s="2"/>
      <c r="L28" s="2"/>
      <c r="M28" s="2"/>
      <c r="N28" s="2"/>
      <c r="O28" s="2"/>
    </row>
    <row r="29" customFormat="false" ht="30" hidden="false" customHeight="true" outlineLevel="0" collapsed="false">
      <c r="A29" s="1"/>
      <c r="B29" s="1"/>
      <c r="C29" s="31" t="s">
        <v>131</v>
      </c>
      <c r="D29" s="32" t="n">
        <f aca="false">IF(D20&lt;&gt;"Complete","n.a.",D28+D26)</f>
        <v>9900</v>
      </c>
      <c r="E29" s="2"/>
      <c r="F29" s="7" t="s">
        <v>132</v>
      </c>
      <c r="G29" s="2"/>
      <c r="H29" s="2"/>
      <c r="I29" s="2"/>
      <c r="J29" s="2"/>
      <c r="K29" s="2"/>
      <c r="L29" s="2"/>
      <c r="M29" s="2"/>
      <c r="N29" s="2"/>
      <c r="O29" s="2"/>
    </row>
    <row r="30" customFormat="false" ht="30" hidden="false" customHeight="true" outlineLevel="0" collapsed="false">
      <c r="A30" s="1"/>
      <c r="B30" s="1"/>
      <c r="C30" s="7" t="s">
        <v>133</v>
      </c>
      <c r="D30" s="29" t="n">
        <f aca="false">IF(Assumptions!$D$53&lt;&gt;"Complete","n.a.",D27/(1+Assumptions!D16)^Assumptions!D28)</f>
        <v>446.428571428571</v>
      </c>
      <c r="E30" s="2"/>
      <c r="F30" s="7"/>
      <c r="G30" s="2"/>
      <c r="H30" s="2"/>
      <c r="I30" s="2"/>
      <c r="J30" s="2"/>
      <c r="K30" s="2"/>
      <c r="L30" s="2"/>
      <c r="M30" s="2"/>
      <c r="N30" s="2"/>
      <c r="O30" s="2"/>
    </row>
    <row r="31" customFormat="false" ht="30" hidden="false" customHeight="true" outlineLevel="0" collapsed="false">
      <c r="A31" s="1"/>
      <c r="B31" s="1"/>
      <c r="C31" s="7"/>
      <c r="D31" s="8"/>
      <c r="E31" s="2"/>
      <c r="F31" s="7"/>
      <c r="G31" s="2"/>
      <c r="H31" s="2"/>
      <c r="I31" s="2"/>
      <c r="J31" s="2"/>
      <c r="K31" s="2"/>
      <c r="L31" s="2"/>
      <c r="M31" s="2"/>
      <c r="N31" s="2"/>
      <c r="O31" s="2"/>
    </row>
    <row r="32" customFormat="false" ht="30" hidden="false" customHeight="true" outlineLevel="0" collapsed="false">
      <c r="A32" s="1"/>
      <c r="B32" s="1"/>
      <c r="C32" s="33" t="s">
        <v>134</v>
      </c>
      <c r="D32" s="34"/>
      <c r="E32" s="6"/>
      <c r="F32" s="33"/>
      <c r="G32" s="2"/>
      <c r="H32" s="2"/>
      <c r="I32" s="2"/>
      <c r="J32" s="2"/>
      <c r="K32" s="2"/>
      <c r="L32" s="2"/>
      <c r="M32" s="2"/>
      <c r="N32" s="2"/>
      <c r="O32" s="2"/>
    </row>
    <row r="33" customFormat="false" ht="30" hidden="false" customHeight="true" outlineLevel="0" collapsed="false">
      <c r="A33" s="1"/>
      <c r="B33" s="1"/>
      <c r="C33" s="7" t="s">
        <v>22</v>
      </c>
      <c r="D33" s="29" t="n">
        <f aca="false">Contingencies!F41</f>
        <v>4000</v>
      </c>
      <c r="E33" s="2"/>
      <c r="F33" s="7"/>
      <c r="G33" s="2"/>
      <c r="H33" s="2"/>
      <c r="I33" s="2"/>
      <c r="J33" s="2"/>
      <c r="K33" s="2"/>
      <c r="L33" s="2"/>
      <c r="M33" s="2"/>
      <c r="N33" s="2"/>
      <c r="O33" s="2"/>
    </row>
    <row r="34" customFormat="false" ht="30" hidden="false" customHeight="true" outlineLevel="0" collapsed="false">
      <c r="A34" s="1"/>
      <c r="B34" s="1"/>
      <c r="C34" s="7" t="s">
        <v>24</v>
      </c>
      <c r="D34" s="29" t="n">
        <f aca="false">Contingencies!G41</f>
        <v>1960</v>
      </c>
      <c r="E34" s="2"/>
      <c r="F34" s="7"/>
      <c r="G34" s="2"/>
      <c r="H34" s="2"/>
      <c r="I34" s="2"/>
      <c r="J34" s="2"/>
      <c r="K34" s="2"/>
      <c r="L34" s="2"/>
      <c r="M34" s="2"/>
      <c r="N34" s="2"/>
      <c r="O34" s="2"/>
    </row>
    <row r="35" customFormat="false" ht="30" hidden="false" customHeight="true" outlineLevel="0" collapsed="false">
      <c r="A35" s="1"/>
      <c r="B35" s="1"/>
      <c r="C35" s="7" t="s">
        <v>135</v>
      </c>
      <c r="D35" s="29" t="n">
        <f aca="false">Contingencies!H41</f>
        <v>1600.76530612245</v>
      </c>
      <c r="E35" s="2"/>
      <c r="F35" s="7"/>
      <c r="G35" s="2"/>
      <c r="H35" s="2"/>
      <c r="I35" s="2"/>
      <c r="J35" s="2"/>
      <c r="K35" s="2"/>
      <c r="L35" s="2"/>
      <c r="M35" s="2"/>
      <c r="N35" s="2"/>
      <c r="O35" s="2"/>
    </row>
    <row r="36" customFormat="false" ht="30" hidden="false" customHeight="true" outlineLevel="0" collapsed="false">
      <c r="A36" s="1"/>
      <c r="B36" s="1"/>
      <c r="C36" s="7" t="s">
        <v>136</v>
      </c>
      <c r="D36" s="30" t="n">
        <f aca="false">IF(COUNT(D25,D34)&lt;&gt;2,"n.a.",D25+D34)</f>
        <v>18360</v>
      </c>
      <c r="E36" s="2"/>
      <c r="F36" s="7" t="s">
        <v>137</v>
      </c>
      <c r="G36" s="2"/>
      <c r="H36" s="2"/>
      <c r="I36" s="2"/>
      <c r="J36" s="2"/>
      <c r="K36" s="2"/>
      <c r="L36" s="2"/>
      <c r="M36" s="2"/>
      <c r="N36" s="2"/>
      <c r="O36" s="2"/>
    </row>
    <row r="37" customFormat="false" ht="30" hidden="false" customHeight="true" outlineLevel="0" collapsed="false">
      <c r="A37" s="1"/>
      <c r="B37" s="1"/>
      <c r="C37" s="31" t="s">
        <v>138</v>
      </c>
      <c r="D37" s="32" t="n">
        <f aca="false">IF(COUNT(D25,D27,D30,D35)&lt;&gt;4,"n.a.",D25-D27+D30+D35)</f>
        <v>17947.193877551</v>
      </c>
      <c r="E37" s="2"/>
      <c r="F37" s="7" t="s">
        <v>139</v>
      </c>
      <c r="G37" s="2"/>
      <c r="H37" s="2"/>
      <c r="I37" s="2"/>
      <c r="J37" s="2"/>
      <c r="K37" s="2"/>
      <c r="L37" s="2"/>
      <c r="M37" s="2"/>
      <c r="N37" s="2"/>
      <c r="O37" s="2"/>
    </row>
    <row r="38" customFormat="false" ht="30" hidden="false" customHeight="true" outlineLevel="0" collapsed="false">
      <c r="A38" s="1"/>
      <c r="B38" s="1"/>
      <c r="C38" s="7" t="s">
        <v>140</v>
      </c>
      <c r="D38" s="30" t="n">
        <f aca="false">IF(COUNT(D25,D33)&lt;&gt;2,"n.a.",D25+D33)</f>
        <v>20400</v>
      </c>
      <c r="E38" s="2"/>
      <c r="F38" s="7" t="s">
        <v>141</v>
      </c>
      <c r="G38" s="2"/>
      <c r="H38" s="2"/>
      <c r="I38" s="2"/>
      <c r="J38" s="2"/>
      <c r="K38" s="2"/>
      <c r="L38" s="2"/>
      <c r="M38" s="2"/>
      <c r="N38" s="2"/>
      <c r="O38" s="2"/>
    </row>
    <row r="39" customFormat="false" ht="30" hidden="false" customHeight="true" outlineLevel="0" collapsed="false">
      <c r="A39" s="1"/>
      <c r="B39" s="1"/>
      <c r="C39" s="7" t="s">
        <v>142</v>
      </c>
      <c r="D39" s="30" t="n">
        <f aca="false">IF(COUNT(D37,D8,D9,D10)&lt;&gt;4,"n.a.",D37+D8+D9-D10)</f>
        <v>21447.193877551</v>
      </c>
      <c r="E39" s="2"/>
      <c r="F39" s="7" t="s">
        <v>143</v>
      </c>
      <c r="G39" s="2"/>
      <c r="H39" s="2"/>
      <c r="I39" s="2"/>
      <c r="J39" s="2"/>
      <c r="K39" s="2"/>
      <c r="L39" s="2"/>
      <c r="M39" s="2"/>
      <c r="N39" s="2"/>
      <c r="O39" s="2"/>
    </row>
    <row r="40" customFormat="false" ht="30" hidden="false" customHeight="true" outlineLevel="0" collapsed="false">
      <c r="A40" s="1"/>
      <c r="B40" s="1"/>
      <c r="C40" s="31" t="s">
        <v>144</v>
      </c>
      <c r="D40" s="32" t="n">
        <f aca="false">IF(COUNT(D38,D8,D9,D10)&lt;&gt;4,"n.a.",D38+D8+D9-D10)</f>
        <v>23900</v>
      </c>
      <c r="E40" s="2"/>
      <c r="F40" s="7" t="s">
        <v>145</v>
      </c>
      <c r="G40" s="2"/>
      <c r="H40" s="2"/>
      <c r="I40" s="2"/>
      <c r="J40" s="2"/>
      <c r="K40" s="2"/>
      <c r="L40" s="2"/>
      <c r="M40" s="2"/>
      <c r="N40" s="2"/>
      <c r="O40" s="2"/>
    </row>
    <row r="41" customFormat="false" ht="30" hidden="false" customHeight="true" outlineLevel="0" collapsed="false">
      <c r="A41" s="1"/>
      <c r="B41" s="1"/>
      <c r="C41" s="7" t="s">
        <v>146</v>
      </c>
      <c r="D41" s="29" t="n">
        <f aca="false">IF(OR(NOT(ISNUMBER(Assumptions!D20)),Assumptions!D20&lt;0,NOT(ISNUMBER(D40))),"n.a.",Assumptions!D20-D40)</f>
        <v>-900</v>
      </c>
      <c r="E41" s="2"/>
      <c r="F41" s="7"/>
      <c r="G41" s="2"/>
      <c r="H41" s="2"/>
      <c r="I41" s="2"/>
      <c r="J41" s="2"/>
      <c r="K41" s="2"/>
      <c r="L41" s="2"/>
      <c r="M41" s="2"/>
      <c r="N41" s="2"/>
      <c r="O41" s="2"/>
    </row>
    <row r="42" customFormat="false" ht="30" hidden="false" customHeight="true" outlineLevel="0" collapsed="false">
      <c r="A42" s="1"/>
      <c r="B42" s="1"/>
      <c r="C42" s="7"/>
      <c r="D42" s="8"/>
      <c r="E42" s="2"/>
      <c r="F42" s="7"/>
      <c r="G42" s="2"/>
      <c r="H42" s="2"/>
      <c r="I42" s="2"/>
      <c r="J42" s="2"/>
      <c r="K42" s="2"/>
      <c r="L42" s="2"/>
      <c r="M42" s="2"/>
      <c r="N42" s="2"/>
      <c r="O42" s="2"/>
    </row>
    <row r="43" customFormat="false" ht="30" hidden="false" customHeight="true" outlineLevel="0" collapsed="false">
      <c r="A43" s="1"/>
      <c r="B43" s="1"/>
      <c r="C43" s="33" t="s">
        <v>147</v>
      </c>
      <c r="D43" s="34"/>
      <c r="E43" s="6"/>
      <c r="F43" s="33"/>
      <c r="G43" s="2"/>
      <c r="H43" s="2"/>
      <c r="I43" s="2"/>
      <c r="J43" s="2"/>
      <c r="K43" s="2"/>
      <c r="L43" s="2"/>
      <c r="M43" s="2"/>
      <c r="N43" s="2"/>
      <c r="O43" s="2"/>
    </row>
    <row r="44" customFormat="false" ht="30" hidden="false" customHeight="true" outlineLevel="0" collapsed="false">
      <c r="A44" s="1"/>
      <c r="B44" s="1"/>
      <c r="C44" s="7" t="s">
        <v>148</v>
      </c>
      <c r="D44" s="30" t="n">
        <f aca="false">D29</f>
        <v>9900</v>
      </c>
      <c r="E44" s="2"/>
      <c r="F44" s="7"/>
      <c r="G44" s="2"/>
      <c r="H44" s="2"/>
      <c r="I44" s="2"/>
      <c r="J44" s="2"/>
      <c r="K44" s="2"/>
      <c r="L44" s="2"/>
      <c r="M44" s="2"/>
      <c r="N44" s="2"/>
      <c r="O44" s="2"/>
    </row>
    <row r="45" customFormat="false" ht="30" hidden="false" customHeight="true" outlineLevel="0" collapsed="false">
      <c r="A45" s="1"/>
      <c r="B45" s="1"/>
      <c r="C45" s="7" t="s">
        <v>52</v>
      </c>
      <c r="D45" s="30" t="n">
        <f aca="false">D8</f>
        <v>3000</v>
      </c>
      <c r="E45" s="2"/>
      <c r="F45" s="7"/>
      <c r="G45" s="2"/>
      <c r="H45" s="2"/>
      <c r="I45" s="2"/>
      <c r="J45" s="2"/>
      <c r="K45" s="2"/>
      <c r="L45" s="2"/>
      <c r="M45" s="2"/>
      <c r="N45" s="2"/>
      <c r="O45" s="2"/>
    </row>
    <row r="46" customFormat="false" ht="30" hidden="false" customHeight="true" outlineLevel="0" collapsed="false">
      <c r="A46" s="1"/>
      <c r="B46" s="1"/>
      <c r="C46" s="7" t="s">
        <v>105</v>
      </c>
      <c r="D46" s="29" t="n">
        <f aca="false">IF(Assumptions!D54&lt;&gt;"Complete","n.a.",Assumptions!F45)</f>
        <v>500</v>
      </c>
      <c r="E46" s="2"/>
      <c r="F46" s="7"/>
      <c r="G46" s="2"/>
      <c r="H46" s="2"/>
      <c r="I46" s="2"/>
      <c r="J46" s="2"/>
      <c r="K46" s="2"/>
      <c r="L46" s="2"/>
      <c r="M46" s="2"/>
      <c r="N46" s="2"/>
      <c r="O46" s="2"/>
    </row>
    <row r="47" customFormat="false" ht="30" hidden="false" customHeight="true" outlineLevel="0" collapsed="false">
      <c r="A47" s="1"/>
      <c r="B47" s="1"/>
      <c r="C47" s="7" t="s">
        <v>73</v>
      </c>
      <c r="D47" s="29" t="n">
        <f aca="false">IF(Assumptions!$D$53&lt;&gt;"Complete","n.a.",Assumptions!D19)</f>
        <v>1000</v>
      </c>
      <c r="E47" s="2"/>
      <c r="F47" s="7"/>
      <c r="G47" s="2"/>
      <c r="H47" s="2"/>
      <c r="I47" s="2"/>
      <c r="J47" s="2"/>
      <c r="K47" s="2"/>
      <c r="L47" s="2"/>
      <c r="M47" s="2"/>
      <c r="N47" s="2"/>
      <c r="O47" s="2"/>
    </row>
    <row r="48" customFormat="false" ht="30" hidden="false" customHeight="true" outlineLevel="0" collapsed="false">
      <c r="A48" s="1"/>
      <c r="B48" s="1"/>
      <c r="C48" s="31" t="s">
        <v>149</v>
      </c>
      <c r="D48" s="32" t="n">
        <f aca="false">IF(COUNT(D44,D45,D46,D47)&lt;&gt;4,"n.a.",SUM(D44:D47))</f>
        <v>14400</v>
      </c>
      <c r="E48" s="2"/>
      <c r="F48" s="7"/>
      <c r="G48" s="2"/>
      <c r="H48" s="2"/>
      <c r="I48" s="2"/>
      <c r="J48" s="2"/>
      <c r="K48" s="2"/>
      <c r="L48" s="2"/>
      <c r="M48" s="2"/>
      <c r="N48" s="2"/>
      <c r="O48" s="2"/>
    </row>
    <row r="49" customFormat="false" ht="30" hidden="false" customHeight="true" outlineLevel="0" collapsed="false">
      <c r="A49" s="1"/>
      <c r="B49" s="1"/>
      <c r="C49" s="7" t="s">
        <v>103</v>
      </c>
      <c r="D49" s="29" t="n">
        <f aca="false">IF(Assumptions!D54&lt;&gt;"Complete","n.a.",Assumptions!F39)</f>
        <v>10000</v>
      </c>
      <c r="E49" s="2"/>
      <c r="F49" s="7"/>
      <c r="G49" s="2"/>
      <c r="H49" s="2"/>
      <c r="I49" s="2"/>
      <c r="J49" s="2"/>
      <c r="K49" s="2"/>
      <c r="L49" s="2"/>
      <c r="M49" s="2"/>
      <c r="N49" s="2"/>
      <c r="O49" s="2"/>
    </row>
    <row r="50" customFormat="false" ht="30" hidden="false" customHeight="true" outlineLevel="0" collapsed="false">
      <c r="A50" s="1"/>
      <c r="B50" s="1"/>
      <c r="C50" s="7" t="s">
        <v>104</v>
      </c>
      <c r="D50" s="29" t="n">
        <f aca="false">IF(Assumptions!D54&lt;&gt;"Complete","n.a.",Assumptions!F42)</f>
        <v>7000</v>
      </c>
      <c r="E50" s="2"/>
      <c r="F50" s="7" t="s">
        <v>150</v>
      </c>
      <c r="G50" s="2"/>
      <c r="H50" s="2"/>
      <c r="I50" s="2"/>
      <c r="J50" s="2"/>
      <c r="K50" s="2"/>
      <c r="L50" s="2"/>
      <c r="M50" s="2"/>
      <c r="N50" s="2"/>
      <c r="O50" s="2"/>
    </row>
    <row r="51" customFormat="false" ht="30" hidden="false" customHeight="true" outlineLevel="0" collapsed="false">
      <c r="A51" s="1"/>
      <c r="B51" s="1"/>
      <c r="C51" s="7" t="s">
        <v>151</v>
      </c>
      <c r="D51" s="30" t="n">
        <f aca="false">IF(COUNT(D49,D50)&lt;&gt;2,"n.a.",SUM(D49:D50))</f>
        <v>17000</v>
      </c>
      <c r="E51" s="2"/>
      <c r="F51" s="7"/>
      <c r="G51" s="2"/>
      <c r="H51" s="2"/>
      <c r="I51" s="2"/>
      <c r="J51" s="2"/>
      <c r="K51" s="2"/>
      <c r="L51" s="2"/>
      <c r="M51" s="2"/>
      <c r="N51" s="2"/>
      <c r="O51" s="2"/>
    </row>
    <row r="52" customFormat="false" ht="30" hidden="false" customHeight="true" outlineLevel="0" collapsed="false">
      <c r="A52" s="1"/>
      <c r="B52" s="1"/>
      <c r="C52" s="31" t="s">
        <v>27</v>
      </c>
      <c r="D52" s="32" t="n">
        <f aca="false">IF(COUNT(D51,D48)&lt;&gt;2,"n.a.",D51-D48)</f>
        <v>2600</v>
      </c>
      <c r="E52" s="2"/>
      <c r="F52" s="7" t="s">
        <v>152</v>
      </c>
      <c r="G52" s="2"/>
      <c r="H52" s="2"/>
      <c r="I52" s="2"/>
      <c r="J52" s="2"/>
      <c r="K52" s="2"/>
      <c r="L52" s="2"/>
      <c r="M52" s="2"/>
      <c r="N52" s="2"/>
      <c r="O52" s="2"/>
    </row>
    <row r="53" customFormat="false" ht="30" hidden="false" customHeight="true" outlineLevel="0" collapsed="false">
      <c r="A53" s="1"/>
      <c r="B53" s="1"/>
      <c r="C53" s="7" t="s">
        <v>26</v>
      </c>
      <c r="D53" s="30" t="n">
        <f aca="false">IF(COUNT(D9,D50)&lt;&gt;2,"n.a.",D9+D50)</f>
        <v>8000</v>
      </c>
      <c r="E53" s="2"/>
      <c r="F53" s="7" t="s">
        <v>153</v>
      </c>
      <c r="G53" s="2"/>
      <c r="H53" s="2"/>
      <c r="I53" s="2"/>
      <c r="J53" s="2"/>
      <c r="K53" s="2"/>
      <c r="L53" s="2"/>
      <c r="M53" s="2"/>
      <c r="N53" s="2"/>
      <c r="O53" s="2"/>
    </row>
    <row r="54" customFormat="false" ht="30" hidden="false" customHeight="true" outlineLevel="0" collapsed="false">
      <c r="A54" s="1"/>
      <c r="B54" s="1"/>
      <c r="C54" s="7" t="s">
        <v>154</v>
      </c>
      <c r="D54" s="30" t="n">
        <f aca="false">IF(COUNT(D27,D33)&lt;&gt;2,"n.a.",D27+D33)</f>
        <v>4500</v>
      </c>
      <c r="E54" s="2"/>
      <c r="F54" s="7" t="s">
        <v>155</v>
      </c>
      <c r="G54" s="2"/>
      <c r="H54" s="2"/>
      <c r="I54" s="2"/>
      <c r="J54" s="2"/>
      <c r="K54" s="2"/>
      <c r="L54" s="2"/>
      <c r="M54" s="2"/>
      <c r="N54" s="2"/>
      <c r="O54" s="2"/>
    </row>
    <row r="55" customFormat="false" ht="30" hidden="false" customHeight="true" outlineLevel="0" collapsed="false">
      <c r="A55" s="1"/>
      <c r="B55" s="1"/>
      <c r="C55" s="31" t="s">
        <v>28</v>
      </c>
      <c r="D55" s="32" t="n">
        <f aca="false">IF(COUNT(D53,D54)&lt;&gt;2,"n.a.",D53+D54)</f>
        <v>12500</v>
      </c>
      <c r="E55" s="2"/>
      <c r="F55" s="7" t="s">
        <v>156</v>
      </c>
      <c r="G55" s="2"/>
      <c r="H55" s="2"/>
      <c r="I55" s="2"/>
      <c r="J55" s="2"/>
      <c r="K55" s="2"/>
      <c r="L55" s="2"/>
      <c r="M55" s="2"/>
      <c r="N55" s="2"/>
      <c r="O55" s="2"/>
    </row>
    <row r="56" customFormat="false" ht="30" hidden="false" customHeight="true" outlineLevel="0" collapsed="false">
      <c r="A56" s="1"/>
      <c r="B56" s="1"/>
      <c r="C56" s="7"/>
      <c r="D56" s="8"/>
      <c r="E56" s="2"/>
      <c r="F56" s="7"/>
      <c r="G56" s="2"/>
      <c r="H56" s="2"/>
      <c r="I56" s="2"/>
      <c r="J56" s="2"/>
      <c r="K56" s="2"/>
      <c r="L56" s="2"/>
      <c r="M56" s="2"/>
      <c r="N56" s="2"/>
      <c r="O56" s="2"/>
    </row>
    <row r="57" customFormat="false" ht="30" hidden="false" customHeight="true" outlineLevel="0" collapsed="false">
      <c r="A57" s="1"/>
      <c r="B57" s="1"/>
      <c r="C57" s="33" t="s">
        <v>157</v>
      </c>
      <c r="D57" s="34"/>
      <c r="E57" s="6"/>
      <c r="F57" s="33"/>
      <c r="G57" s="2"/>
      <c r="H57" s="2"/>
      <c r="I57" s="2"/>
      <c r="J57" s="2"/>
      <c r="K57" s="2"/>
      <c r="L57" s="2"/>
      <c r="M57" s="2"/>
      <c r="N57" s="2"/>
      <c r="O57" s="2"/>
    </row>
    <row r="58" customFormat="false" ht="30" hidden="false" customHeight="true" outlineLevel="0" collapsed="false">
      <c r="A58" s="1"/>
      <c r="B58" s="1"/>
      <c r="C58" s="7" t="s">
        <v>158</v>
      </c>
      <c r="D58" s="35" t="n">
        <f aca="false">IF(Assumptions!$D$55&lt;&gt;"Complete","n.a.",MAX(0,MIN(Assumptions!D21,Assumptions!D23)-Assumptions!D22))</f>
        <v>9</v>
      </c>
      <c r="E58" s="2"/>
      <c r="F58" s="7"/>
      <c r="G58" s="2"/>
      <c r="H58" s="2"/>
      <c r="I58" s="2"/>
      <c r="J58" s="2"/>
      <c r="K58" s="2"/>
      <c r="L58" s="2"/>
      <c r="M58" s="2"/>
      <c r="N58" s="2"/>
      <c r="O58" s="2"/>
    </row>
    <row r="59" customFormat="false" ht="30" hidden="false" customHeight="true" outlineLevel="0" collapsed="false">
      <c r="A59" s="1"/>
      <c r="B59" s="1"/>
      <c r="C59" s="7" t="s">
        <v>31</v>
      </c>
      <c r="D59" s="35" t="n">
        <f aca="false">IF(Assumptions!$D$55&lt;&gt;"Complete","n.a.",MAX(0,Assumptions!D23-Assumptions!D21))</f>
        <v>51</v>
      </c>
      <c r="E59" s="2"/>
      <c r="F59" s="7"/>
      <c r="G59" s="2"/>
      <c r="H59" s="2"/>
      <c r="I59" s="2"/>
      <c r="J59" s="2"/>
      <c r="K59" s="2"/>
      <c r="L59" s="2"/>
      <c r="M59" s="2"/>
      <c r="N59" s="2"/>
      <c r="O59" s="2"/>
    </row>
    <row r="60" customFormat="false" ht="30" hidden="false" customHeight="true" outlineLevel="0" collapsed="false">
      <c r="A60" s="1"/>
      <c r="B60" s="1"/>
      <c r="C60" s="7" t="s">
        <v>159</v>
      </c>
      <c r="D60" s="35" t="n">
        <f aca="false">IF(Assumptions!$D$55&lt;&gt;"Complete","n.a.",MAX(0,Assumptions!F48-Assumptions!D23))</f>
        <v>0</v>
      </c>
      <c r="E60" s="2"/>
      <c r="F60" s="7"/>
      <c r="G60" s="2"/>
      <c r="H60" s="2"/>
      <c r="I60" s="2"/>
      <c r="J60" s="2"/>
      <c r="K60" s="2"/>
      <c r="L60" s="2"/>
      <c r="M60" s="2"/>
      <c r="N60" s="2"/>
      <c r="O60" s="2"/>
    </row>
    <row r="61" customFormat="false" ht="30" hidden="false" customHeight="true" outlineLevel="0" collapsed="false">
      <c r="A61" s="1"/>
      <c r="B61" s="1"/>
      <c r="C61" s="7" t="s">
        <v>160</v>
      </c>
      <c r="D61" s="29" t="n">
        <f aca="false">IF(Assumptions!$D$55&lt;&gt;"Complete","n.a.",D58*Assumptions!D24)</f>
        <v>90</v>
      </c>
      <c r="E61" s="2"/>
      <c r="F61" s="7"/>
      <c r="G61" s="2"/>
      <c r="H61" s="2"/>
      <c r="I61" s="2"/>
      <c r="J61" s="2"/>
      <c r="K61" s="2"/>
      <c r="L61" s="2"/>
      <c r="M61" s="2"/>
      <c r="N61" s="2"/>
      <c r="O61" s="2"/>
    </row>
    <row r="62" customFormat="false" ht="30" hidden="false" customHeight="true" outlineLevel="0" collapsed="false">
      <c r="A62" s="1"/>
      <c r="B62" s="1"/>
      <c r="C62" s="7" t="s">
        <v>161</v>
      </c>
      <c r="D62" s="29" t="n">
        <f aca="false">IF(Assumptions!$D$55&lt;&gt;"Complete","n.a.",D58*Assumptions!D25)</f>
        <v>54</v>
      </c>
      <c r="E62" s="2"/>
      <c r="F62" s="7"/>
      <c r="G62" s="2"/>
      <c r="H62" s="2"/>
      <c r="I62" s="2"/>
      <c r="J62" s="2"/>
      <c r="K62" s="2"/>
      <c r="L62" s="2"/>
      <c r="M62" s="2"/>
      <c r="N62" s="2"/>
      <c r="O62" s="2"/>
    </row>
    <row r="63" customFormat="false" ht="30" hidden="false" customHeight="true" outlineLevel="0" collapsed="false">
      <c r="A63" s="1"/>
      <c r="B63" s="1"/>
      <c r="C63" s="7" t="s">
        <v>162</v>
      </c>
      <c r="D63" s="29" t="n">
        <f aca="false">IF(Assumptions!$D$55&lt;&gt;"Complete","n.a.",(Assumptions!F48-Assumptions!D21)*Assumptions!D24)</f>
        <v>350</v>
      </c>
      <c r="E63" s="2"/>
      <c r="F63" s="7"/>
      <c r="G63" s="2"/>
      <c r="H63" s="2"/>
      <c r="I63" s="2"/>
      <c r="J63" s="2"/>
      <c r="K63" s="2"/>
      <c r="L63" s="2"/>
      <c r="M63" s="2"/>
      <c r="N63" s="2"/>
      <c r="O63" s="2"/>
    </row>
    <row r="64" customFormat="false" ht="30" hidden="false" customHeight="true" outlineLevel="0" collapsed="false">
      <c r="A64" s="1"/>
      <c r="B64" s="1"/>
      <c r="C64" s="7" t="s">
        <v>163</v>
      </c>
      <c r="D64" s="29" t="n">
        <f aca="false">IF(Assumptions!$D$55&lt;&gt;"Complete","n.a.",(Assumptions!F48-Assumptions!D21)*Assumptions!D25)</f>
        <v>210</v>
      </c>
      <c r="E64" s="2"/>
      <c r="F64" s="7"/>
      <c r="G64" s="2"/>
      <c r="H64" s="2"/>
      <c r="I64" s="2"/>
      <c r="J64" s="2"/>
      <c r="K64" s="2"/>
      <c r="L64" s="2"/>
      <c r="M64" s="2"/>
      <c r="N64" s="2"/>
      <c r="O64" s="2"/>
    </row>
    <row r="65" customFormat="false" ht="30" hidden="false" customHeight="true" outlineLevel="0" collapsed="false">
      <c r="A65" s="1"/>
      <c r="B65" s="1"/>
      <c r="C65" s="7" t="s">
        <v>164</v>
      </c>
      <c r="D65" s="36" t="str">
        <f aca="false">IF(Assumptions!D55&lt;&gt;"Complete","Missing time inputs",IF(Assumptions!D21&gt;Assumptions!D23,"Expired exclusivity",IF(D60&gt;0,"Extend or reset close plan","Within entered term")))</f>
        <v>Within entered term</v>
      </c>
      <c r="E65" s="2"/>
      <c r="F65" s="7"/>
      <c r="G65" s="2"/>
      <c r="H65" s="2"/>
      <c r="I65" s="2"/>
      <c r="J65" s="2"/>
      <c r="K65" s="2"/>
      <c r="L65" s="2"/>
      <c r="M65" s="2"/>
      <c r="N65" s="2"/>
      <c r="O65" s="2"/>
    </row>
    <row r="66" customFormat="false" ht="24" hidden="false" customHeight="true" outlineLevel="0" collapsed="false">
      <c r="A66" s="1"/>
      <c r="B66" s="1"/>
      <c r="C66" s="2"/>
      <c r="D66" s="2"/>
      <c r="E66" s="2"/>
      <c r="F66" s="2"/>
      <c r="G66" s="2"/>
      <c r="H66" s="2"/>
      <c r="I66" s="2"/>
      <c r="J66" s="2"/>
      <c r="K66" s="2"/>
      <c r="L66" s="2"/>
      <c r="M66" s="2"/>
      <c r="N66" s="2"/>
      <c r="O66" s="2"/>
    </row>
    <row r="67" customFormat="false" ht="24" hidden="false" customHeight="true" outlineLevel="0" collapsed="false">
      <c r="A67" s="1"/>
      <c r="B67" s="1"/>
      <c r="C67" s="2"/>
      <c r="D67" s="2"/>
      <c r="E67" s="2"/>
      <c r="F67" s="2"/>
      <c r="G67" s="2"/>
      <c r="H67" s="2"/>
      <c r="I67" s="2"/>
      <c r="J67" s="2"/>
      <c r="K67" s="2"/>
      <c r="L67" s="2"/>
      <c r="M67" s="2"/>
      <c r="N67" s="2"/>
      <c r="O67" s="2"/>
    </row>
    <row r="68" customFormat="false" ht="24" hidden="false" customHeight="true" outlineLevel="0" collapsed="false">
      <c r="A68" s="1"/>
      <c r="B68" s="1"/>
      <c r="C68" s="2"/>
      <c r="D68" s="2"/>
      <c r="E68" s="2"/>
      <c r="F68" s="2"/>
      <c r="G68" s="2"/>
      <c r="H68" s="2"/>
      <c r="I68" s="2"/>
      <c r="J68" s="2"/>
      <c r="K68" s="2"/>
      <c r="L68" s="2"/>
      <c r="M68" s="2"/>
      <c r="N68" s="2"/>
      <c r="O68" s="2"/>
    </row>
    <row r="69" customFormat="false" ht="24" hidden="false" customHeight="true" outlineLevel="0" collapsed="false">
      <c r="A69" s="1"/>
      <c r="B69" s="1"/>
      <c r="C69" s="2"/>
      <c r="D69" s="2"/>
      <c r="E69" s="2"/>
      <c r="F69" s="2"/>
      <c r="G69" s="2"/>
      <c r="H69" s="2"/>
      <c r="I69" s="2"/>
      <c r="J69" s="2"/>
      <c r="K69" s="2"/>
      <c r="L69" s="2"/>
      <c r="M69" s="2"/>
      <c r="N69" s="2"/>
      <c r="O69" s="2"/>
    </row>
    <row r="70" customFormat="false" ht="24" hidden="false" customHeight="true" outlineLevel="0" collapsed="false">
      <c r="A70" s="1"/>
      <c r="B70" s="1"/>
      <c r="C70" s="2"/>
      <c r="D70" s="2"/>
      <c r="E70" s="2"/>
      <c r="F70" s="2"/>
      <c r="G70" s="2"/>
      <c r="H70" s="2"/>
      <c r="I70" s="2"/>
      <c r="J70" s="2"/>
      <c r="K70" s="2"/>
      <c r="L70" s="2"/>
      <c r="M70" s="2"/>
      <c r="N70" s="2"/>
      <c r="O70" s="2"/>
    </row>
    <row r="71" customFormat="false" ht="24" hidden="false" customHeight="true" outlineLevel="0" collapsed="false">
      <c r="A71" s="1"/>
      <c r="B71" s="1"/>
      <c r="C71" s="2"/>
      <c r="D71" s="2"/>
      <c r="E71" s="2"/>
      <c r="F71" s="2"/>
      <c r="G71" s="2"/>
      <c r="H71" s="2"/>
      <c r="I71" s="2"/>
      <c r="J71" s="2"/>
      <c r="K71" s="2"/>
      <c r="L71" s="2"/>
      <c r="M71" s="2"/>
      <c r="N71" s="2"/>
      <c r="O71" s="2"/>
    </row>
    <row r="72" customFormat="false" ht="24" hidden="false" customHeight="true" outlineLevel="0" collapsed="false">
      <c r="A72" s="1"/>
      <c r="B72" s="1"/>
      <c r="C72" s="2"/>
      <c r="D72" s="2"/>
      <c r="E72" s="2"/>
      <c r="F72" s="2"/>
      <c r="G72" s="2"/>
      <c r="H72" s="2"/>
      <c r="I72" s="2"/>
      <c r="J72" s="2"/>
      <c r="K72" s="2"/>
      <c r="L72" s="2"/>
      <c r="M72" s="2"/>
      <c r="N72" s="2"/>
      <c r="O72" s="2"/>
    </row>
    <row r="73" customFormat="false" ht="24" hidden="false" customHeight="true" outlineLevel="0" collapsed="false">
      <c r="A73" s="1"/>
      <c r="B73" s="1"/>
      <c r="C73" s="2"/>
      <c r="D73" s="2"/>
      <c r="E73" s="2"/>
      <c r="F73" s="2"/>
      <c r="G73" s="2"/>
      <c r="H73" s="2"/>
      <c r="I73" s="2"/>
      <c r="J73" s="2"/>
      <c r="K73" s="2"/>
      <c r="L73" s="2"/>
      <c r="M73" s="2"/>
      <c r="N73" s="2"/>
      <c r="O73" s="2"/>
    </row>
    <row r="74" customFormat="false" ht="24" hidden="false" customHeight="true" outlineLevel="0" collapsed="false">
      <c r="A74" s="1"/>
      <c r="B74" s="1"/>
      <c r="C74" s="2"/>
      <c r="D74" s="2"/>
      <c r="E74" s="2"/>
      <c r="F74" s="2"/>
      <c r="G74" s="2"/>
      <c r="H74" s="2"/>
      <c r="I74" s="2"/>
      <c r="J74" s="2"/>
      <c r="K74" s="2"/>
      <c r="L74" s="2"/>
      <c r="M74" s="2"/>
      <c r="N74" s="2"/>
      <c r="O74" s="2"/>
    </row>
    <row r="75" customFormat="false" ht="24" hidden="false" customHeight="true" outlineLevel="0" collapsed="false">
      <c r="A75" s="1"/>
      <c r="B75" s="1"/>
      <c r="C75" s="2"/>
      <c r="D75" s="2"/>
      <c r="E75" s="2"/>
      <c r="F75" s="2"/>
      <c r="G75" s="2"/>
      <c r="H75" s="2"/>
      <c r="I75" s="2"/>
      <c r="J75" s="2"/>
      <c r="K75" s="2"/>
      <c r="L75" s="2"/>
      <c r="M75" s="2"/>
      <c r="N75" s="2"/>
      <c r="O75" s="2"/>
    </row>
    <row r="76" customFormat="false" ht="24" hidden="false" customHeight="true" outlineLevel="0" collapsed="false">
      <c r="A76" s="1"/>
      <c r="B76" s="1"/>
      <c r="C76" s="2"/>
      <c r="D76" s="2"/>
      <c r="E76" s="2"/>
      <c r="F76" s="2"/>
      <c r="G76" s="2"/>
      <c r="H76" s="2"/>
      <c r="I76" s="2"/>
      <c r="J76" s="2"/>
      <c r="K76" s="2"/>
      <c r="L76" s="2"/>
      <c r="M76" s="2"/>
      <c r="N76" s="2"/>
      <c r="O76" s="2"/>
    </row>
    <row r="77" customFormat="false" ht="24" hidden="false" customHeight="true" outlineLevel="0" collapsed="false">
      <c r="A77" s="1"/>
      <c r="B77" s="1"/>
      <c r="C77" s="2"/>
      <c r="D77" s="2"/>
      <c r="E77" s="2"/>
      <c r="F77" s="2"/>
      <c r="G77" s="2"/>
      <c r="H77" s="2"/>
      <c r="I77" s="2"/>
      <c r="J77" s="2"/>
      <c r="K77" s="2"/>
      <c r="L77" s="2"/>
      <c r="M77" s="2"/>
      <c r="N77" s="2"/>
      <c r="O77" s="2"/>
    </row>
    <row r="78" customFormat="false" ht="24" hidden="false" customHeight="true" outlineLevel="0" collapsed="false">
      <c r="A78" s="1"/>
      <c r="B78" s="1"/>
      <c r="C78" s="2"/>
      <c r="D78" s="2"/>
      <c r="E78" s="2"/>
      <c r="F78" s="2"/>
      <c r="G78" s="2"/>
      <c r="H78" s="2"/>
      <c r="I78" s="2"/>
      <c r="J78" s="2"/>
      <c r="K78" s="2"/>
      <c r="L78" s="2"/>
      <c r="M78" s="2"/>
      <c r="N78" s="2"/>
      <c r="O78" s="2"/>
    </row>
    <row r="79" customFormat="false" ht="24" hidden="false" customHeight="true" outlineLevel="0" collapsed="false">
      <c r="A79" s="1"/>
      <c r="B79" s="1"/>
      <c r="C79" s="2"/>
      <c r="D79" s="2"/>
      <c r="E79" s="2"/>
      <c r="F79" s="2"/>
      <c r="G79" s="2"/>
      <c r="H79" s="2"/>
      <c r="I79" s="2"/>
      <c r="J79" s="2"/>
      <c r="K79" s="2"/>
      <c r="L79" s="2"/>
      <c r="M79" s="2"/>
      <c r="N79" s="2"/>
      <c r="O79" s="2"/>
    </row>
    <row r="80" customFormat="false" ht="24" hidden="false" customHeight="true" outlineLevel="0" collapsed="false">
      <c r="A80" s="1"/>
      <c r="B80" s="1"/>
      <c r="C80" s="2"/>
      <c r="D80" s="2"/>
      <c r="E80" s="2"/>
      <c r="F80" s="2"/>
      <c r="G80" s="2"/>
      <c r="H80" s="2"/>
      <c r="I80" s="2"/>
      <c r="J80" s="2"/>
      <c r="K80" s="2"/>
      <c r="L80" s="2"/>
      <c r="M80" s="2"/>
      <c r="N80" s="2"/>
      <c r="O80" s="2"/>
    </row>
    <row r="81" customFormat="false" ht="24" hidden="false" customHeight="true" outlineLevel="0" collapsed="false">
      <c r="A81" s="1"/>
      <c r="B81" s="1"/>
      <c r="C81" s="2"/>
      <c r="D81" s="2"/>
      <c r="E81" s="2"/>
      <c r="F81" s="2"/>
      <c r="G81" s="2"/>
      <c r="H81" s="2"/>
      <c r="I81" s="2"/>
      <c r="J81" s="2"/>
      <c r="K81" s="2"/>
      <c r="L81" s="2"/>
      <c r="M81" s="2"/>
      <c r="N81" s="2"/>
      <c r="O81" s="2"/>
    </row>
    <row r="82" customFormat="false" ht="24" hidden="false" customHeight="true" outlineLevel="0" collapsed="false">
      <c r="A82" s="1"/>
      <c r="B82" s="1"/>
      <c r="C82" s="2"/>
      <c r="D82" s="2"/>
      <c r="E82" s="2"/>
      <c r="F82" s="2"/>
      <c r="G82" s="2"/>
      <c r="H82" s="2"/>
      <c r="I82" s="2"/>
      <c r="J82" s="2"/>
      <c r="K82" s="2"/>
      <c r="L82" s="2"/>
      <c r="M82" s="2"/>
      <c r="N82" s="2"/>
      <c r="O82" s="2"/>
    </row>
    <row r="83" customFormat="false" ht="24" hidden="false" customHeight="true" outlineLevel="0" collapsed="false">
      <c r="A83" s="1"/>
      <c r="B83" s="1"/>
      <c r="C83" s="2"/>
      <c r="D83" s="2"/>
      <c r="E83" s="2"/>
      <c r="F83" s="2"/>
      <c r="G83" s="2"/>
      <c r="H83" s="2"/>
      <c r="I83" s="2"/>
      <c r="J83" s="2"/>
      <c r="K83" s="2"/>
      <c r="L83" s="2"/>
      <c r="M83" s="2"/>
      <c r="N83" s="2"/>
      <c r="O83" s="2"/>
    </row>
    <row r="84" customFormat="false" ht="24" hidden="false" customHeight="true" outlineLevel="0" collapsed="false">
      <c r="A84" s="1"/>
      <c r="B84" s="1"/>
      <c r="C84" s="2"/>
      <c r="D84" s="2"/>
      <c r="E84" s="2"/>
      <c r="F84" s="2"/>
      <c r="G84" s="2"/>
      <c r="H84" s="2"/>
      <c r="I84" s="2"/>
      <c r="J84" s="2"/>
      <c r="K84" s="2"/>
      <c r="L84" s="2"/>
      <c r="M84" s="2"/>
      <c r="N84" s="2"/>
      <c r="O84" s="2"/>
    </row>
    <row r="85" customFormat="false" ht="24" hidden="false" customHeight="true" outlineLevel="0" collapsed="false">
      <c r="A85" s="1"/>
      <c r="B85" s="1"/>
      <c r="C85" s="2"/>
      <c r="D85" s="2"/>
      <c r="E85" s="2"/>
      <c r="F85" s="2"/>
      <c r="G85" s="2"/>
      <c r="H85" s="2"/>
      <c r="I85" s="2"/>
      <c r="J85" s="2"/>
      <c r="K85" s="2"/>
      <c r="L85" s="2"/>
      <c r="M85" s="2"/>
      <c r="N85" s="2"/>
      <c r="O85" s="2"/>
    </row>
    <row r="86" customFormat="false" ht="24" hidden="false" customHeight="true" outlineLevel="0" collapsed="false">
      <c r="A86" s="1"/>
      <c r="B86" s="1"/>
      <c r="C86" s="2"/>
      <c r="D86" s="2"/>
      <c r="E86" s="2"/>
      <c r="F86" s="2"/>
      <c r="G86" s="2"/>
      <c r="H86" s="2"/>
      <c r="I86" s="2"/>
      <c r="J86" s="2"/>
      <c r="K86" s="2"/>
      <c r="L86" s="2"/>
      <c r="M86" s="2"/>
      <c r="N86" s="2"/>
      <c r="O86" s="2"/>
    </row>
    <row r="87" customFormat="false" ht="24" hidden="false" customHeight="true" outlineLevel="0" collapsed="false">
      <c r="A87" s="1"/>
      <c r="B87" s="1"/>
      <c r="C87" s="2"/>
      <c r="D87" s="2"/>
      <c r="E87" s="2"/>
      <c r="F87" s="2"/>
      <c r="G87" s="2"/>
      <c r="H87" s="2"/>
      <c r="I87" s="2"/>
      <c r="J87" s="2"/>
      <c r="K87" s="2"/>
      <c r="L87" s="2"/>
      <c r="M87" s="2"/>
      <c r="N87" s="2"/>
      <c r="O87" s="2"/>
    </row>
    <row r="88" customFormat="false" ht="24" hidden="false" customHeight="true" outlineLevel="0" collapsed="false">
      <c r="A88" s="1"/>
      <c r="B88" s="1"/>
      <c r="C88" s="2"/>
      <c r="D88" s="2"/>
      <c r="E88" s="2"/>
      <c r="F88" s="2"/>
      <c r="G88" s="2"/>
      <c r="H88" s="2"/>
      <c r="I88" s="2"/>
      <c r="J88" s="2"/>
      <c r="K88" s="2"/>
      <c r="L88" s="2"/>
      <c r="M88" s="2"/>
      <c r="N88" s="2"/>
      <c r="O88" s="2"/>
    </row>
    <row r="89" customFormat="false" ht="24" hidden="false" customHeight="true" outlineLevel="0" collapsed="false">
      <c r="A89" s="1"/>
      <c r="B89" s="1"/>
      <c r="C89" s="2"/>
      <c r="D89" s="2"/>
      <c r="E89" s="2"/>
      <c r="F89" s="2"/>
      <c r="G89" s="2"/>
      <c r="H89" s="2"/>
      <c r="I89" s="2"/>
      <c r="J89" s="2"/>
      <c r="K89" s="2"/>
      <c r="L89" s="2"/>
      <c r="M89" s="2"/>
      <c r="N89" s="2"/>
      <c r="O89" s="2"/>
    </row>
    <row r="90" customFormat="false" ht="24" hidden="false" customHeight="true" outlineLevel="0" collapsed="false">
      <c r="A90" s="1"/>
      <c r="B90" s="1"/>
      <c r="C90" s="2"/>
      <c r="D90" s="2"/>
      <c r="E90" s="2"/>
      <c r="F90" s="2"/>
      <c r="G90" s="2"/>
      <c r="H90" s="2"/>
      <c r="I90" s="2"/>
      <c r="J90" s="2"/>
      <c r="K90" s="2"/>
      <c r="L90" s="2"/>
      <c r="M90" s="2"/>
      <c r="N90" s="2"/>
      <c r="O90" s="2"/>
    </row>
    <row r="91" customFormat="false" ht="24" hidden="false" customHeight="true" outlineLevel="0" collapsed="false">
      <c r="A91" s="1"/>
      <c r="B91" s="1"/>
      <c r="C91" s="2"/>
      <c r="D91" s="2"/>
      <c r="E91" s="2"/>
      <c r="F91" s="2"/>
      <c r="G91" s="2"/>
      <c r="H91" s="2"/>
      <c r="I91" s="2"/>
      <c r="J91" s="2"/>
      <c r="K91" s="2"/>
      <c r="L91" s="2"/>
      <c r="M91" s="2"/>
      <c r="N91" s="2"/>
      <c r="O91" s="2"/>
    </row>
    <row r="92" customFormat="false" ht="24" hidden="false" customHeight="true" outlineLevel="0" collapsed="false">
      <c r="A92" s="1"/>
      <c r="B92" s="1"/>
      <c r="C92" s="2"/>
      <c r="D92" s="2"/>
      <c r="E92" s="2"/>
      <c r="F92" s="2"/>
      <c r="G92" s="2"/>
      <c r="H92" s="2"/>
      <c r="I92" s="2"/>
      <c r="J92" s="2"/>
      <c r="K92" s="2"/>
      <c r="L92" s="2"/>
      <c r="M92" s="2"/>
      <c r="N92" s="2"/>
      <c r="O92" s="2"/>
    </row>
    <row r="93" customFormat="false" ht="24" hidden="false" customHeight="true" outlineLevel="0" collapsed="false">
      <c r="A93" s="1"/>
      <c r="B93" s="1"/>
      <c r="C93" s="2"/>
      <c r="D93" s="2"/>
      <c r="E93" s="2"/>
      <c r="F93" s="2"/>
      <c r="G93" s="2"/>
      <c r="H93" s="2"/>
      <c r="I93" s="2"/>
      <c r="J93" s="2"/>
      <c r="K93" s="2"/>
      <c r="L93" s="2"/>
      <c r="M93" s="2"/>
      <c r="N93" s="2"/>
      <c r="O93" s="2"/>
    </row>
    <row r="94" customFormat="false" ht="24" hidden="false" customHeight="true" outlineLevel="0" collapsed="false">
      <c r="A94" s="1"/>
      <c r="B94" s="1"/>
      <c r="C94" s="2"/>
      <c r="D94" s="2"/>
      <c r="E94" s="2"/>
      <c r="F94" s="2"/>
      <c r="G94" s="2"/>
      <c r="H94" s="2"/>
      <c r="I94" s="2"/>
      <c r="J94" s="2"/>
      <c r="K94" s="2"/>
      <c r="L94" s="2"/>
      <c r="M94" s="2"/>
      <c r="N94" s="2"/>
      <c r="O94" s="2"/>
    </row>
    <row r="95" customFormat="false" ht="24" hidden="false" customHeight="true" outlineLevel="0" collapsed="false">
      <c r="A95" s="1"/>
      <c r="B95" s="1"/>
      <c r="C95" s="2"/>
      <c r="D95" s="2"/>
      <c r="E95" s="2"/>
      <c r="F95" s="2"/>
      <c r="G95" s="2"/>
      <c r="H95" s="2"/>
      <c r="I95" s="2"/>
      <c r="J95" s="2"/>
      <c r="K95" s="2"/>
      <c r="L95" s="2"/>
      <c r="M95" s="2"/>
      <c r="N95" s="2"/>
      <c r="O95" s="2"/>
    </row>
    <row r="96" customFormat="false" ht="24" hidden="false" customHeight="true" outlineLevel="0" collapsed="false">
      <c r="A96" s="1"/>
      <c r="B96" s="1"/>
      <c r="C96" s="2"/>
      <c r="D96" s="2"/>
      <c r="E96" s="2"/>
      <c r="F96" s="2"/>
      <c r="G96" s="2"/>
      <c r="H96" s="2"/>
      <c r="I96" s="2"/>
      <c r="J96" s="2"/>
      <c r="K96" s="2"/>
      <c r="L96" s="2"/>
      <c r="M96" s="2"/>
      <c r="N96" s="2"/>
      <c r="O96" s="2"/>
    </row>
    <row r="97" customFormat="false" ht="24" hidden="false" customHeight="true" outlineLevel="0" collapsed="false">
      <c r="A97" s="1"/>
      <c r="B97" s="1"/>
      <c r="C97" s="2"/>
      <c r="D97" s="2"/>
      <c r="E97" s="2"/>
      <c r="F97" s="2"/>
      <c r="G97" s="2"/>
      <c r="H97" s="2"/>
      <c r="I97" s="2"/>
      <c r="J97" s="2"/>
      <c r="K97" s="2"/>
      <c r="L97" s="2"/>
      <c r="M97" s="2"/>
      <c r="N97" s="2"/>
      <c r="O97" s="2"/>
    </row>
    <row r="98" customFormat="false" ht="24" hidden="false" customHeight="true" outlineLevel="0" collapsed="false">
      <c r="A98" s="1"/>
      <c r="B98" s="1"/>
      <c r="C98" s="2"/>
      <c r="D98" s="2"/>
      <c r="E98" s="2"/>
      <c r="F98" s="2"/>
      <c r="G98" s="2"/>
      <c r="H98" s="2"/>
      <c r="I98" s="2"/>
      <c r="J98" s="2"/>
      <c r="K98" s="2"/>
      <c r="L98" s="2"/>
      <c r="M98" s="2"/>
      <c r="N98" s="2"/>
      <c r="O98" s="2"/>
    </row>
    <row r="99" customFormat="false" ht="24" hidden="false" customHeight="true" outlineLevel="0" collapsed="false">
      <c r="A99" s="1"/>
      <c r="B99" s="1"/>
      <c r="C99" s="2"/>
      <c r="D99" s="2"/>
      <c r="E99" s="2"/>
      <c r="F99" s="2"/>
      <c r="G99" s="2"/>
      <c r="H99" s="2"/>
      <c r="I99" s="2"/>
      <c r="J99" s="2"/>
      <c r="K99" s="2"/>
      <c r="L99" s="2"/>
      <c r="M99" s="2"/>
      <c r="N99" s="2"/>
      <c r="O99" s="2"/>
    </row>
    <row r="100" customFormat="false" ht="24" hidden="false" customHeight="true" outlineLevel="0" collapsed="false">
      <c r="A100" s="1"/>
      <c r="B100" s="1"/>
      <c r="C100" s="2"/>
      <c r="D100" s="2"/>
      <c r="E100" s="2"/>
      <c r="F100" s="2"/>
      <c r="G100" s="2"/>
      <c r="H100" s="2"/>
      <c r="I100" s="2"/>
      <c r="J100" s="2"/>
      <c r="K100" s="2"/>
      <c r="L100" s="2"/>
      <c r="M100" s="2"/>
      <c r="N100" s="2"/>
      <c r="O100" s="2"/>
    </row>
  </sheetData>
  <conditionalFormatting sqref="D20">
    <cfRule type="containsText" priority="2" operator="containsText" aboveAverage="0" equalAverage="0" bottom="0" percent="0" rank="0" text="Missing" dxfId="0">
      <formula>NOT(ISERROR(SEARCH("Missing",D20)))</formula>
    </cfRule>
    <cfRule type="containsText" priority="3" operator="containsText" aboveAverage="0" equalAverage="0" bottom="0" percent="0" rank="0" text="Invalid" dxfId="0">
      <formula>NOT(ISERROR(SEARCH("Invalid",D20)))</formula>
    </cfRule>
    <cfRule type="containsText" priority="4" operator="containsText" aboveAverage="0" equalAverage="0" bottom="0" percent="0" rank="0" text="Open" dxfId="0">
      <formula>NOT(ISERROR(SEARCH("Open",D20)))</formula>
    </cfRule>
    <cfRule type="containsText" priority="5" operator="containsText" aboveAverage="0" equalAverage="0" bottom="0" percent="0" rank="0" text="Walk" dxfId="0">
      <formula>NOT(ISERROR(SEARCH("Walk",D20)))</formula>
    </cfRule>
    <cfRule type="containsText" priority="6" operator="containsText" aboveAverage="0" equalAverage="0" bottom="0" percent="0" rank="0" text="Above" dxfId="0">
      <formula>NOT(ISERROR(SEARCH("Above",D20)))</formula>
    </cfRule>
    <cfRule type="containsText" priority="7" operator="containsText" aboveAverage="0" equalAverage="0" bottom="0" percent="0" rank="0" text="Gap" dxfId="0">
      <formula>NOT(ISERROR(SEARCH("Gap",D20)))</formula>
    </cfRule>
    <cfRule type="containsText" priority="8" operator="containsText" aboveAverage="0" equalAverage="0" bottom="0" percent="0" rank="0" text="Expired" dxfId="0">
      <formula>NOT(ISERROR(SEARCH("Expired",D20)))</formula>
    </cfRule>
    <cfRule type="containsText" priority="9" operator="containsText" aboveAverage="0" equalAverage="0" bottom="0" percent="0" rank="0" text="Extend" dxfId="0">
      <formula>NOT(ISERROR(SEARCH("Extend",D20)))</formula>
    </cfRule>
  </conditionalFormatting>
  <conditionalFormatting sqref="D65">
    <cfRule type="containsText" priority="10" operator="containsText" aboveAverage="0" equalAverage="0" bottom="0" percent="0" rank="0" text="Missing" dxfId="0">
      <formula>NOT(ISERROR(SEARCH("Missing",D65)))</formula>
    </cfRule>
    <cfRule type="containsText" priority="11" operator="containsText" aboveAverage="0" equalAverage="0" bottom="0" percent="0" rank="0" text="Invalid" dxfId="0">
      <formula>NOT(ISERROR(SEARCH("Invalid",D65)))</formula>
    </cfRule>
    <cfRule type="containsText" priority="12" operator="containsText" aboveAverage="0" equalAverage="0" bottom="0" percent="0" rank="0" text="Open" dxfId="0">
      <formula>NOT(ISERROR(SEARCH("Open",D65)))</formula>
    </cfRule>
    <cfRule type="containsText" priority="13" operator="containsText" aboveAverage="0" equalAverage="0" bottom="0" percent="0" rank="0" text="Walk" dxfId="0">
      <formula>NOT(ISERROR(SEARCH("Walk",D65)))</formula>
    </cfRule>
    <cfRule type="containsText" priority="14" operator="containsText" aboveAverage="0" equalAverage="0" bottom="0" percent="0" rank="0" text="Above" dxfId="0">
      <formula>NOT(ISERROR(SEARCH("Above",D65)))</formula>
    </cfRule>
    <cfRule type="containsText" priority="15" operator="containsText" aboveAverage="0" equalAverage="0" bottom="0" percent="0" rank="0" text="Gap" dxfId="0">
      <formula>NOT(ISERROR(SEARCH("Gap",D65)))</formula>
    </cfRule>
    <cfRule type="containsText" priority="16" operator="containsText" aboveAverage="0" equalAverage="0" bottom="0" percent="0" rank="0" text="Expired" dxfId="0">
      <formula>NOT(ISERROR(SEARCH("Expired",D65)))</formula>
    </cfRule>
    <cfRule type="containsText" priority="17" operator="containsText" aboveAverage="0" equalAverage="0" bottom="0" percent="0" rank="0" text="Extend" dxfId="0">
      <formula>NOT(ISERROR(SEARCH("Extend",D65)))</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12"/>
    <col collapsed="false" customWidth="true" hidden="false" outlineLevel="0" max="4" min="4" style="0" width="29"/>
    <col collapsed="false" customWidth="true" hidden="false" outlineLevel="0" max="5" min="5" style="0" width="14"/>
    <col collapsed="false" customWidth="true" hidden="false" outlineLevel="0" max="9" min="6" style="0" width="18"/>
    <col collapsed="false" customWidth="true" hidden="false" outlineLevel="0" max="10" min="10" style="0" width="42"/>
  </cols>
  <sheetData>
    <row r="1" customFormat="false" ht="24" hidden="false" customHeight="true" outlineLevel="0" collapsed="false">
      <c r="A1" s="1"/>
      <c r="B1" s="1"/>
      <c r="C1" s="2"/>
      <c r="D1" s="2"/>
      <c r="E1" s="2"/>
      <c r="F1" s="2"/>
      <c r="G1" s="2"/>
      <c r="H1" s="2"/>
      <c r="I1" s="2"/>
      <c r="J1" s="2"/>
      <c r="K1" s="2"/>
      <c r="L1" s="2"/>
      <c r="M1" s="2"/>
      <c r="N1" s="2"/>
      <c r="O1" s="2"/>
    </row>
    <row r="2" customFormat="false" ht="24" hidden="false" customHeight="true" outlineLevel="0" collapsed="false">
      <c r="A2" s="1"/>
      <c r="B2" s="1"/>
      <c r="C2" s="3" t="s">
        <v>165</v>
      </c>
      <c r="D2" s="2"/>
      <c r="E2" s="2"/>
      <c r="F2" s="2"/>
      <c r="G2" s="2"/>
      <c r="H2" s="2"/>
      <c r="I2" s="2"/>
      <c r="J2" s="2"/>
      <c r="K2" s="2"/>
      <c r="L2" s="2"/>
      <c r="M2" s="2"/>
      <c r="N2" s="2"/>
      <c r="O2" s="2"/>
    </row>
    <row r="3" customFormat="false" ht="24" hidden="false" customHeight="true" outlineLevel="0" collapsed="false">
      <c r="A3" s="1"/>
      <c r="B3" s="1"/>
      <c r="C3" s="4" t="s">
        <v>166</v>
      </c>
      <c r="D3" s="2"/>
      <c r="E3" s="2"/>
      <c r="F3" s="2"/>
      <c r="G3" s="2"/>
      <c r="H3" s="2"/>
      <c r="I3" s="2"/>
      <c r="J3" s="2"/>
      <c r="K3" s="2"/>
      <c r="L3" s="2"/>
      <c r="M3" s="2"/>
      <c r="N3" s="2"/>
      <c r="O3" s="2"/>
    </row>
    <row r="4" customFormat="false" ht="24" hidden="false" customHeight="true" outlineLevel="0" collapsed="false">
      <c r="A4" s="1"/>
      <c r="B4" s="1"/>
      <c r="C4" s="4" t="s">
        <v>167</v>
      </c>
      <c r="D4" s="2"/>
      <c r="E4" s="2"/>
      <c r="F4" s="2"/>
      <c r="G4" s="2" t="s">
        <v>2</v>
      </c>
      <c r="H4" s="12" t="str">
        <f aca="false">Dashboard!H4</f>
        <v>Base</v>
      </c>
      <c r="I4" s="2"/>
      <c r="J4" s="2"/>
      <c r="K4" s="2"/>
      <c r="L4" s="2"/>
      <c r="M4" s="2"/>
      <c r="N4" s="2"/>
      <c r="O4" s="2"/>
    </row>
    <row r="5" customFormat="false" ht="24" hidden="false" customHeight="true" outlineLevel="0" collapsed="false">
      <c r="A5" s="1"/>
      <c r="B5" s="1"/>
      <c r="C5" s="2"/>
      <c r="D5" s="2"/>
      <c r="E5" s="2"/>
      <c r="F5" s="2"/>
      <c r="G5" s="2"/>
      <c r="H5" s="2"/>
      <c r="I5" s="2"/>
      <c r="J5" s="2"/>
      <c r="K5" s="2"/>
      <c r="L5" s="2"/>
      <c r="M5" s="2"/>
      <c r="N5" s="2"/>
      <c r="O5" s="2"/>
    </row>
    <row r="6" customFormat="false" ht="39.75" hidden="false" customHeight="true" outlineLevel="0" collapsed="false">
      <c r="A6" s="1"/>
      <c r="B6" s="1"/>
      <c r="C6" s="13" t="s">
        <v>168</v>
      </c>
      <c r="D6" s="13" t="s">
        <v>169</v>
      </c>
      <c r="E6" s="13" t="s">
        <v>170</v>
      </c>
      <c r="F6" s="13" t="s">
        <v>171</v>
      </c>
      <c r="G6" s="13" t="s">
        <v>172</v>
      </c>
      <c r="H6" s="13" t="s">
        <v>173</v>
      </c>
      <c r="I6" s="13" t="s">
        <v>174</v>
      </c>
      <c r="J6" s="13" t="s">
        <v>175</v>
      </c>
      <c r="K6" s="2"/>
      <c r="L6" s="2"/>
      <c r="M6" s="2"/>
      <c r="N6" s="2"/>
      <c r="O6" s="2"/>
    </row>
    <row r="7" customFormat="false" ht="51.75" hidden="false" customHeight="true" outlineLevel="0" collapsed="false">
      <c r="A7" s="1"/>
      <c r="B7" s="1"/>
      <c r="C7" s="2" t="s">
        <v>176</v>
      </c>
      <c r="D7" s="19" t="s">
        <v>177</v>
      </c>
      <c r="E7" s="19" t="s">
        <v>178</v>
      </c>
      <c r="F7" s="14" t="n">
        <v>3000</v>
      </c>
      <c r="G7" s="37" t="n">
        <f aca="false">IF($E7="No",0,IF(Dashboard!$H$4="Base",IF(ISNUMBER(G8),G8,"Missing input"),IF(Dashboard!$H$4="Downside",IF(ISNUMBER(G9),G9,"Missing input"),"Invalid case")))</f>
        <v>0.65</v>
      </c>
      <c r="H7" s="38" t="n">
        <f aca="false">IF($E7="No",0,IF(Dashboard!$H$4="Base",IF(ISNUMBER(H8),H8,"Missing input"),IF(Dashboard!$H$4="Downside",IF(ISNUMBER(H9),H9,"Missing input"),"Invalid case")))</f>
        <v>2400</v>
      </c>
      <c r="I7" s="39" t="n">
        <f aca="false">IF($E7="No",0,IF(Dashboard!$H$4="Base",IF(ISNUMBER(I8),I8,"Missing input"),IF(Dashboard!$H$4="Downside",IF(ISNUMBER(I9),I9,"Missing input"),"Invalid case")))</f>
        <v>2</v>
      </c>
      <c r="J7" s="19" t="s">
        <v>179</v>
      </c>
      <c r="K7" s="2"/>
      <c r="L7" s="2"/>
      <c r="M7" s="2"/>
      <c r="N7" s="2"/>
      <c r="O7" s="2"/>
    </row>
    <row r="8" customFormat="false" ht="24" hidden="false" customHeight="true" outlineLevel="0" collapsed="false">
      <c r="A8" s="1"/>
      <c r="B8" s="1"/>
      <c r="C8" s="2"/>
      <c r="D8" s="2" t="s">
        <v>3</v>
      </c>
      <c r="E8" s="2"/>
      <c r="F8" s="8"/>
      <c r="G8" s="40" t="n">
        <v>0.65</v>
      </c>
      <c r="H8" s="23" t="n">
        <v>2400</v>
      </c>
      <c r="I8" s="41" t="n">
        <v>2</v>
      </c>
      <c r="J8" s="2"/>
      <c r="K8" s="2"/>
      <c r="L8" s="2"/>
      <c r="M8" s="2"/>
      <c r="N8" s="2"/>
      <c r="O8" s="2"/>
    </row>
    <row r="9" customFormat="false" ht="24" hidden="false" customHeight="true" outlineLevel="0" collapsed="false">
      <c r="A9" s="1"/>
      <c r="B9" s="1"/>
      <c r="C9" s="2"/>
      <c r="D9" s="2" t="s">
        <v>101</v>
      </c>
      <c r="E9" s="2"/>
      <c r="F9" s="8"/>
      <c r="G9" s="40" t="n">
        <v>0.85</v>
      </c>
      <c r="H9" s="23" t="n">
        <v>3000</v>
      </c>
      <c r="I9" s="41" t="n">
        <v>2</v>
      </c>
      <c r="J9" s="2"/>
      <c r="K9" s="2"/>
      <c r="L9" s="2"/>
      <c r="M9" s="2"/>
      <c r="N9" s="2"/>
      <c r="O9" s="2"/>
    </row>
    <row r="10" customFormat="false" ht="24" hidden="false" customHeight="true" outlineLevel="0" collapsed="false">
      <c r="A10" s="1"/>
      <c r="B10" s="1"/>
      <c r="C10" s="2"/>
      <c r="D10" s="2"/>
      <c r="E10" s="2"/>
      <c r="F10" s="2"/>
      <c r="G10" s="2"/>
      <c r="H10" s="2"/>
      <c r="I10" s="2"/>
      <c r="J10" s="2"/>
      <c r="K10" s="2"/>
      <c r="L10" s="2"/>
      <c r="M10" s="2"/>
      <c r="N10" s="2"/>
      <c r="O10" s="2"/>
    </row>
    <row r="11" customFormat="false" ht="51.75" hidden="false" customHeight="true" outlineLevel="0" collapsed="false">
      <c r="A11" s="1"/>
      <c r="B11" s="1"/>
      <c r="C11" s="2" t="s">
        <v>180</v>
      </c>
      <c r="D11" s="19" t="s">
        <v>181</v>
      </c>
      <c r="E11" s="19" t="s">
        <v>178</v>
      </c>
      <c r="F11" s="14" t="n">
        <v>1000</v>
      </c>
      <c r="G11" s="37" t="n">
        <f aca="false">IF($E11="No",0,IF(Dashboard!$H$4="Base",IF(ISNUMBER(G12),G12,"Missing input"),IF(Dashboard!$H$4="Downside",IF(ISNUMBER(G13),G13,"Missing input"),"Invalid case")))</f>
        <v>0.4</v>
      </c>
      <c r="H11" s="38" t="n">
        <f aca="false">IF($E11="No",0,IF(Dashboard!$H$4="Base",IF(ISNUMBER(H12),H12,"Missing input"),IF(Dashboard!$H$4="Downside",IF(ISNUMBER(H13),H13,"Missing input"),"Invalid case")))</f>
        <v>1000</v>
      </c>
      <c r="I11" s="39" t="n">
        <f aca="false">IF($E11="No",0,IF(Dashboard!$H$4="Base",IF(ISNUMBER(I12),I12,"Missing input"),IF(Dashboard!$H$4="Downside",IF(ISNUMBER(I13),I13,"Missing input"),"Invalid case")))</f>
        <v>1</v>
      </c>
      <c r="J11" s="19" t="s">
        <v>182</v>
      </c>
      <c r="K11" s="2"/>
      <c r="L11" s="2"/>
      <c r="M11" s="2"/>
      <c r="N11" s="2"/>
      <c r="O11" s="2"/>
    </row>
    <row r="12" customFormat="false" ht="24" hidden="false" customHeight="true" outlineLevel="0" collapsed="false">
      <c r="A12" s="1"/>
      <c r="B12" s="1"/>
      <c r="C12" s="2"/>
      <c r="D12" s="2" t="s">
        <v>3</v>
      </c>
      <c r="E12" s="2"/>
      <c r="F12" s="8"/>
      <c r="G12" s="40" t="n">
        <v>0.4</v>
      </c>
      <c r="H12" s="23" t="n">
        <v>1000</v>
      </c>
      <c r="I12" s="41" t="n">
        <v>1</v>
      </c>
      <c r="J12" s="2"/>
      <c r="K12" s="2"/>
      <c r="L12" s="2"/>
      <c r="M12" s="2"/>
      <c r="N12" s="2"/>
      <c r="O12" s="2"/>
    </row>
    <row r="13" customFormat="false" ht="24" hidden="false" customHeight="true" outlineLevel="0" collapsed="false">
      <c r="A13" s="1"/>
      <c r="B13" s="1"/>
      <c r="C13" s="2"/>
      <c r="D13" s="2" t="s">
        <v>101</v>
      </c>
      <c r="E13" s="2"/>
      <c r="F13" s="8"/>
      <c r="G13" s="40" t="n">
        <v>0.7</v>
      </c>
      <c r="H13" s="23" t="n">
        <v>1000</v>
      </c>
      <c r="I13" s="41" t="n">
        <v>1</v>
      </c>
      <c r="J13" s="2"/>
      <c r="K13" s="2"/>
      <c r="L13" s="2"/>
      <c r="M13" s="2"/>
      <c r="N13" s="2"/>
      <c r="O13" s="2"/>
    </row>
    <row r="14" customFormat="false" ht="24" hidden="false" customHeight="true" outlineLevel="0" collapsed="false">
      <c r="A14" s="1"/>
      <c r="B14" s="1"/>
      <c r="C14" s="2"/>
      <c r="D14" s="2"/>
      <c r="E14" s="2"/>
      <c r="F14" s="2"/>
      <c r="G14" s="2"/>
      <c r="H14" s="2"/>
      <c r="I14" s="2"/>
      <c r="J14" s="2"/>
      <c r="K14" s="2"/>
      <c r="L14" s="2"/>
      <c r="M14" s="2"/>
      <c r="N14" s="2"/>
      <c r="O14" s="2"/>
    </row>
    <row r="15" customFormat="false" ht="51.75" hidden="false" customHeight="true" outlineLevel="0" collapsed="false">
      <c r="A15" s="1"/>
      <c r="B15" s="1"/>
      <c r="C15" s="2" t="s">
        <v>183</v>
      </c>
      <c r="D15" s="19"/>
      <c r="E15" s="19" t="s">
        <v>184</v>
      </c>
      <c r="F15" s="17"/>
      <c r="G15" s="37" t="n">
        <f aca="false">IF($E15="No",0,IF(Dashboard!$H$4="Base",IF(ISNUMBER(G16),G16,"Missing input"),IF(Dashboard!$H$4="Downside",IF(ISNUMBER(G17),G17,"Missing input"),"Invalid case")))</f>
        <v>0</v>
      </c>
      <c r="H15" s="38" t="n">
        <f aca="false">IF($E15="No",0,IF(Dashboard!$H$4="Base",IF(ISNUMBER(H16),H16,"Missing input"),IF(Dashboard!$H$4="Downside",IF(ISNUMBER(H17),H17,"Missing input"),"Invalid case")))</f>
        <v>0</v>
      </c>
      <c r="I15" s="39" t="n">
        <f aca="false">IF($E15="No",0,IF(Dashboard!$H$4="Base",IF(ISNUMBER(I16),I16,"Missing input"),IF(Dashboard!$H$4="Downside",IF(ISNUMBER(I17),I17,"Missing input"),"Invalid case")))</f>
        <v>0</v>
      </c>
      <c r="J15" s="19"/>
      <c r="K15" s="2"/>
      <c r="L15" s="2"/>
      <c r="M15" s="2"/>
      <c r="N15" s="2"/>
      <c r="O15" s="2"/>
    </row>
    <row r="16" customFormat="false" ht="24" hidden="false" customHeight="true" outlineLevel="0" collapsed="false">
      <c r="A16" s="1"/>
      <c r="B16" s="1"/>
      <c r="C16" s="2"/>
      <c r="D16" s="2" t="s">
        <v>3</v>
      </c>
      <c r="E16" s="2"/>
      <c r="F16" s="8"/>
      <c r="G16" s="42"/>
      <c r="H16" s="43"/>
      <c r="I16" s="44"/>
      <c r="J16" s="2"/>
      <c r="K16" s="2"/>
      <c r="L16" s="2"/>
      <c r="M16" s="2"/>
      <c r="N16" s="2"/>
      <c r="O16" s="2"/>
    </row>
    <row r="17" customFormat="false" ht="24" hidden="false" customHeight="true" outlineLevel="0" collapsed="false">
      <c r="A17" s="1"/>
      <c r="B17" s="1"/>
      <c r="C17" s="2"/>
      <c r="D17" s="2" t="s">
        <v>101</v>
      </c>
      <c r="E17" s="2"/>
      <c r="F17" s="8"/>
      <c r="G17" s="42"/>
      <c r="H17" s="43"/>
      <c r="I17" s="44"/>
      <c r="J17" s="2"/>
      <c r="K17" s="2"/>
      <c r="L17" s="2"/>
      <c r="M17" s="2"/>
      <c r="N17" s="2"/>
      <c r="O17" s="2"/>
    </row>
    <row r="18" customFormat="false" ht="24" hidden="false" customHeight="true" outlineLevel="0" collapsed="false">
      <c r="A18" s="1"/>
      <c r="B18" s="1"/>
      <c r="C18" s="2"/>
      <c r="D18" s="2"/>
      <c r="E18" s="2"/>
      <c r="F18" s="2"/>
      <c r="G18" s="2"/>
      <c r="H18" s="2"/>
      <c r="I18" s="2"/>
      <c r="J18" s="2"/>
      <c r="K18" s="2"/>
      <c r="L18" s="2"/>
      <c r="M18" s="2"/>
      <c r="N18" s="2"/>
      <c r="O18" s="2"/>
    </row>
    <row r="19" customFormat="false" ht="51.75" hidden="false" customHeight="true" outlineLevel="0" collapsed="false">
      <c r="A19" s="1"/>
      <c r="B19" s="1"/>
      <c r="C19" s="2" t="s">
        <v>185</v>
      </c>
      <c r="D19" s="19"/>
      <c r="E19" s="19" t="s">
        <v>184</v>
      </c>
      <c r="F19" s="17"/>
      <c r="G19" s="37" t="n">
        <f aca="false">IF($E19="No",0,IF(Dashboard!$H$4="Base",IF(ISNUMBER(G20),G20,"Missing input"),IF(Dashboard!$H$4="Downside",IF(ISNUMBER(G21),G21,"Missing input"),"Invalid case")))</f>
        <v>0</v>
      </c>
      <c r="H19" s="38" t="n">
        <f aca="false">IF($E19="No",0,IF(Dashboard!$H$4="Base",IF(ISNUMBER(H20),H20,"Missing input"),IF(Dashboard!$H$4="Downside",IF(ISNUMBER(H21),H21,"Missing input"),"Invalid case")))</f>
        <v>0</v>
      </c>
      <c r="I19" s="39" t="n">
        <f aca="false">IF($E19="No",0,IF(Dashboard!$H$4="Base",IF(ISNUMBER(I20),I20,"Missing input"),IF(Dashboard!$H$4="Downside",IF(ISNUMBER(I21),I21,"Missing input"),"Invalid case")))</f>
        <v>0</v>
      </c>
      <c r="J19" s="19"/>
      <c r="K19" s="2"/>
      <c r="L19" s="2"/>
      <c r="M19" s="2"/>
      <c r="N19" s="2"/>
      <c r="O19" s="2"/>
    </row>
    <row r="20" customFormat="false" ht="24" hidden="false" customHeight="true" outlineLevel="0" collapsed="false">
      <c r="A20" s="1"/>
      <c r="B20" s="1"/>
      <c r="C20" s="2"/>
      <c r="D20" s="2" t="s">
        <v>3</v>
      </c>
      <c r="E20" s="2"/>
      <c r="F20" s="8"/>
      <c r="G20" s="42"/>
      <c r="H20" s="43"/>
      <c r="I20" s="44"/>
      <c r="J20" s="2"/>
      <c r="K20" s="2"/>
      <c r="L20" s="2"/>
      <c r="M20" s="2"/>
      <c r="N20" s="2"/>
      <c r="O20" s="2"/>
    </row>
    <row r="21" customFormat="false" ht="24" hidden="false" customHeight="true" outlineLevel="0" collapsed="false">
      <c r="A21" s="1"/>
      <c r="B21" s="1"/>
      <c r="C21" s="2"/>
      <c r="D21" s="2" t="s">
        <v>101</v>
      </c>
      <c r="E21" s="2"/>
      <c r="F21" s="8"/>
      <c r="G21" s="42"/>
      <c r="H21" s="43"/>
      <c r="I21" s="44"/>
      <c r="J21" s="2"/>
      <c r="K21" s="2"/>
      <c r="L21" s="2"/>
      <c r="M21" s="2"/>
      <c r="N21" s="2"/>
      <c r="O21" s="2"/>
    </row>
    <row r="22" customFormat="false" ht="24" hidden="false" customHeight="true" outlineLevel="0" collapsed="false">
      <c r="A22" s="1"/>
      <c r="B22" s="1"/>
      <c r="C22" s="2"/>
      <c r="D22" s="2"/>
      <c r="E22" s="2"/>
      <c r="F22" s="2"/>
      <c r="G22" s="2"/>
      <c r="H22" s="2"/>
      <c r="I22" s="2"/>
      <c r="J22" s="2"/>
      <c r="K22" s="2"/>
      <c r="L22" s="2"/>
      <c r="M22" s="2"/>
      <c r="N22" s="2"/>
      <c r="O22" s="2"/>
    </row>
    <row r="23" customFormat="false" ht="51.75" hidden="false" customHeight="true" outlineLevel="0" collapsed="false">
      <c r="A23" s="1"/>
      <c r="B23" s="1"/>
      <c r="C23" s="2" t="s">
        <v>186</v>
      </c>
      <c r="D23" s="19"/>
      <c r="E23" s="19" t="s">
        <v>184</v>
      </c>
      <c r="F23" s="17"/>
      <c r="G23" s="37" t="n">
        <f aca="false">IF($E23="No",0,IF(Dashboard!$H$4="Base",IF(ISNUMBER(G24),G24,"Missing input"),IF(Dashboard!$H$4="Downside",IF(ISNUMBER(G25),G25,"Missing input"),"Invalid case")))</f>
        <v>0</v>
      </c>
      <c r="H23" s="38" t="n">
        <f aca="false">IF($E23="No",0,IF(Dashboard!$H$4="Base",IF(ISNUMBER(H24),H24,"Missing input"),IF(Dashboard!$H$4="Downside",IF(ISNUMBER(H25),H25,"Missing input"),"Invalid case")))</f>
        <v>0</v>
      </c>
      <c r="I23" s="39" t="n">
        <f aca="false">IF($E23="No",0,IF(Dashboard!$H$4="Base",IF(ISNUMBER(I24),I24,"Missing input"),IF(Dashboard!$H$4="Downside",IF(ISNUMBER(I25),I25,"Missing input"),"Invalid case")))</f>
        <v>0</v>
      </c>
      <c r="J23" s="19"/>
      <c r="K23" s="2"/>
      <c r="L23" s="2"/>
      <c r="M23" s="2"/>
      <c r="N23" s="2"/>
      <c r="O23" s="2"/>
    </row>
    <row r="24" customFormat="false" ht="24" hidden="false" customHeight="true" outlineLevel="0" collapsed="false">
      <c r="A24" s="1"/>
      <c r="B24" s="1"/>
      <c r="C24" s="2"/>
      <c r="D24" s="2" t="s">
        <v>3</v>
      </c>
      <c r="E24" s="2"/>
      <c r="F24" s="8"/>
      <c r="G24" s="42"/>
      <c r="H24" s="43"/>
      <c r="I24" s="44"/>
      <c r="J24" s="2"/>
      <c r="K24" s="2"/>
      <c r="L24" s="2"/>
      <c r="M24" s="2"/>
      <c r="N24" s="2"/>
      <c r="O24" s="2"/>
    </row>
    <row r="25" customFormat="false" ht="24" hidden="false" customHeight="true" outlineLevel="0" collapsed="false">
      <c r="A25" s="1"/>
      <c r="B25" s="1"/>
      <c r="C25" s="2"/>
      <c r="D25" s="2" t="s">
        <v>101</v>
      </c>
      <c r="E25" s="2"/>
      <c r="F25" s="8"/>
      <c r="G25" s="42"/>
      <c r="H25" s="43"/>
      <c r="I25" s="44"/>
      <c r="J25" s="2"/>
      <c r="K25" s="2"/>
      <c r="L25" s="2"/>
      <c r="M25" s="2"/>
      <c r="N25" s="2"/>
      <c r="O25" s="2"/>
    </row>
    <row r="26" customFormat="false" ht="24" hidden="false" customHeight="true" outlineLevel="0" collapsed="false">
      <c r="A26" s="1"/>
      <c r="B26" s="1"/>
      <c r="C26" s="2"/>
      <c r="D26" s="2"/>
      <c r="E26" s="2"/>
      <c r="F26" s="2"/>
      <c r="G26" s="2"/>
      <c r="H26" s="2"/>
      <c r="I26" s="2"/>
      <c r="J26" s="2"/>
      <c r="K26" s="2"/>
      <c r="L26" s="2"/>
      <c r="M26" s="2"/>
      <c r="N26" s="2"/>
      <c r="O26" s="2"/>
    </row>
    <row r="27" customFormat="false" ht="51.75" hidden="false" customHeight="true" outlineLevel="0" collapsed="false">
      <c r="A27" s="1"/>
      <c r="B27" s="1"/>
      <c r="C27" s="2" t="s">
        <v>187</v>
      </c>
      <c r="D27" s="19"/>
      <c r="E27" s="19" t="s">
        <v>184</v>
      </c>
      <c r="F27" s="17"/>
      <c r="G27" s="37" t="n">
        <f aca="false">IF($E27="No",0,IF(Dashboard!$H$4="Base",IF(ISNUMBER(G28),G28,"Missing input"),IF(Dashboard!$H$4="Downside",IF(ISNUMBER(G29),G29,"Missing input"),"Invalid case")))</f>
        <v>0</v>
      </c>
      <c r="H27" s="38" t="n">
        <f aca="false">IF($E27="No",0,IF(Dashboard!$H$4="Base",IF(ISNUMBER(H28),H28,"Missing input"),IF(Dashboard!$H$4="Downside",IF(ISNUMBER(H29),H29,"Missing input"),"Invalid case")))</f>
        <v>0</v>
      </c>
      <c r="I27" s="39" t="n">
        <f aca="false">IF($E27="No",0,IF(Dashboard!$H$4="Base",IF(ISNUMBER(I28),I28,"Missing input"),IF(Dashboard!$H$4="Downside",IF(ISNUMBER(I29),I29,"Missing input"),"Invalid case")))</f>
        <v>0</v>
      </c>
      <c r="J27" s="19"/>
      <c r="K27" s="2"/>
      <c r="L27" s="2"/>
      <c r="M27" s="2"/>
      <c r="N27" s="2"/>
      <c r="O27" s="2"/>
    </row>
    <row r="28" customFormat="false" ht="24" hidden="false" customHeight="true" outlineLevel="0" collapsed="false">
      <c r="A28" s="1"/>
      <c r="B28" s="1"/>
      <c r="C28" s="2"/>
      <c r="D28" s="2" t="s">
        <v>3</v>
      </c>
      <c r="E28" s="2"/>
      <c r="F28" s="8"/>
      <c r="G28" s="42"/>
      <c r="H28" s="43"/>
      <c r="I28" s="44"/>
      <c r="J28" s="2"/>
      <c r="K28" s="2"/>
      <c r="L28" s="2"/>
      <c r="M28" s="2"/>
      <c r="N28" s="2"/>
      <c r="O28" s="2"/>
    </row>
    <row r="29" customFormat="false" ht="24" hidden="false" customHeight="true" outlineLevel="0" collapsed="false">
      <c r="A29" s="1"/>
      <c r="B29" s="1"/>
      <c r="C29" s="2"/>
      <c r="D29" s="2" t="s">
        <v>101</v>
      </c>
      <c r="E29" s="2"/>
      <c r="F29" s="8"/>
      <c r="G29" s="42"/>
      <c r="H29" s="43"/>
      <c r="I29" s="44"/>
      <c r="J29" s="2"/>
      <c r="K29" s="2"/>
      <c r="L29" s="2"/>
      <c r="M29" s="2"/>
      <c r="N29" s="2"/>
      <c r="O29" s="2"/>
    </row>
    <row r="30" customFormat="false" ht="24" hidden="false" customHeight="true" outlineLevel="0" collapsed="false">
      <c r="A30" s="1"/>
      <c r="B30" s="1"/>
      <c r="C30" s="2"/>
      <c r="D30" s="2"/>
      <c r="E30" s="2"/>
      <c r="F30" s="2"/>
      <c r="G30" s="2"/>
      <c r="H30" s="2"/>
      <c r="I30" s="2"/>
      <c r="J30" s="2"/>
      <c r="K30" s="2"/>
      <c r="L30" s="2"/>
      <c r="M30" s="2"/>
      <c r="N30" s="2"/>
      <c r="O30" s="2"/>
    </row>
    <row r="31" customFormat="false" ht="24" hidden="false" customHeight="true" outlineLevel="0" collapsed="false">
      <c r="A31" s="1"/>
      <c r="B31" s="1"/>
      <c r="C31" s="2"/>
      <c r="D31" s="2"/>
      <c r="E31" s="2"/>
      <c r="F31" s="2"/>
      <c r="G31" s="2"/>
      <c r="H31" s="2"/>
      <c r="I31" s="2"/>
      <c r="J31" s="2"/>
      <c r="K31" s="2"/>
      <c r="L31" s="2"/>
      <c r="M31" s="2"/>
      <c r="N31" s="2"/>
      <c r="O31" s="2"/>
    </row>
    <row r="32" customFormat="false" ht="24" hidden="false" customHeight="true" outlineLevel="0" collapsed="false">
      <c r="A32" s="1"/>
      <c r="B32" s="1"/>
      <c r="C32" s="2"/>
      <c r="D32" s="2"/>
      <c r="E32" s="2"/>
      <c r="F32" s="2"/>
      <c r="G32" s="2"/>
      <c r="H32" s="2"/>
      <c r="I32" s="2"/>
      <c r="J32" s="2"/>
      <c r="K32" s="2"/>
      <c r="L32" s="2"/>
      <c r="M32" s="2"/>
      <c r="N32" s="2"/>
      <c r="O32" s="2"/>
    </row>
    <row r="33" customFormat="false" ht="39.75" hidden="false" customHeight="true" outlineLevel="0" collapsed="false">
      <c r="A33" s="1"/>
      <c r="B33" s="1"/>
      <c r="C33" s="13" t="s">
        <v>168</v>
      </c>
      <c r="D33" s="13" t="s">
        <v>169</v>
      </c>
      <c r="E33" s="13" t="s">
        <v>188</v>
      </c>
      <c r="F33" s="13" t="s">
        <v>189</v>
      </c>
      <c r="G33" s="13" t="s">
        <v>190</v>
      </c>
      <c r="H33" s="13" t="s">
        <v>191</v>
      </c>
      <c r="I33" s="13" t="s">
        <v>192</v>
      </c>
      <c r="J33" s="13" t="s">
        <v>193</v>
      </c>
      <c r="K33" s="2"/>
      <c r="L33" s="2"/>
      <c r="M33" s="2"/>
      <c r="N33" s="2"/>
      <c r="O33" s="2"/>
    </row>
    <row r="34" customFormat="false" ht="36" hidden="false" customHeight="true" outlineLevel="0" collapsed="false">
      <c r="A34" s="1"/>
      <c r="B34" s="1"/>
      <c r="C34" s="2" t="s">
        <v>176</v>
      </c>
      <c r="D34" s="45" t="str">
        <f aca="false">IF(D7="","Unused",D7)</f>
        <v>Earnout</v>
      </c>
      <c r="E34" s="45" t="str">
        <f aca="false">IF(E7="No","Excluded",IF(E7&lt;&gt;"Yes","Invalid inclusion",IF(OR(COUNT(F7:I7)&lt;&gt;4,MIN(F7:I7)&lt;0,G7&gt;1,H7&gt;F7,D7=""),"Missing / invalid input","Complete")))</f>
        <v>Complete</v>
      </c>
      <c r="F34" s="30" t="n">
        <f aca="false">IF(E34="Excluded",0,IF(E34&lt;&gt;"Complete","n.a.",F7))</f>
        <v>3000</v>
      </c>
      <c r="G34" s="30" t="n">
        <f aca="false">IF(E34="Excluded",0,IF(E34&lt;&gt;"Complete","n.a.",G7*H7))</f>
        <v>1560</v>
      </c>
      <c r="H34" s="29" t="n">
        <f aca="false">IF(E34="Excluded",0,IF(OR(E34&lt;&gt;"Complete",NOT(ISNUMBER(Assumptions!D16)),Assumptions!D16&lt;0),"n.a.",G34/(1+Assumptions!D16)^I7))</f>
        <v>1243.62244897959</v>
      </c>
      <c r="I34" s="30" t="n">
        <f aca="false">IF(E34="Excluded",0,IF(E34&lt;&gt;"Complete","n.a.",F34-G34))</f>
        <v>1440</v>
      </c>
      <c r="J34" s="46" t="str">
        <f aca="false">IF(E34="Excluded","Excluded",IF(J7="","Missing definition / evidence","Review Conditions"))</f>
        <v>Review Conditions</v>
      </c>
      <c r="K34" s="2"/>
      <c r="L34" s="2"/>
      <c r="M34" s="2"/>
      <c r="N34" s="2"/>
      <c r="O34" s="2"/>
    </row>
    <row r="35" customFormat="false" ht="36" hidden="false" customHeight="true" outlineLevel="0" collapsed="false">
      <c r="A35" s="1"/>
      <c r="B35" s="1"/>
      <c r="C35" s="2" t="s">
        <v>180</v>
      </c>
      <c r="D35" s="45" t="str">
        <f aca="false">IF(D11="","Unused",D11)</f>
        <v>License milestone</v>
      </c>
      <c r="E35" s="45" t="str">
        <f aca="false">IF(E11="No","Excluded",IF(E11&lt;&gt;"Yes","Invalid inclusion",IF(OR(COUNT(F11:I11)&lt;&gt;4,MIN(F11:I11)&lt;0,G11&gt;1,H11&gt;F11,D11=""),"Missing / invalid input","Complete")))</f>
        <v>Complete</v>
      </c>
      <c r="F35" s="30" t="n">
        <f aca="false">IF(E35="Excluded",0,IF(E35&lt;&gt;"Complete","n.a.",F11))</f>
        <v>1000</v>
      </c>
      <c r="G35" s="30" t="n">
        <f aca="false">IF(E35="Excluded",0,IF(E35&lt;&gt;"Complete","n.a.",G11*H11))</f>
        <v>400</v>
      </c>
      <c r="H35" s="29" t="n">
        <f aca="false">IF(E35="Excluded",0,IF(OR(E35&lt;&gt;"Complete",NOT(ISNUMBER(Assumptions!D16)),Assumptions!D16&lt;0),"n.a.",G35/(1+Assumptions!D16)^I11))</f>
        <v>357.142857142857</v>
      </c>
      <c r="I35" s="30" t="n">
        <f aca="false">IF(E35="Excluded",0,IF(E35&lt;&gt;"Complete","n.a.",F35-G35))</f>
        <v>600</v>
      </c>
      <c r="J35" s="46" t="str">
        <f aca="false">IF(E35="Excluded","Excluded",IF(J11="","Missing definition / evidence","Review Conditions"))</f>
        <v>Review Conditions</v>
      </c>
      <c r="K35" s="2"/>
      <c r="L35" s="2"/>
      <c r="M35" s="2"/>
      <c r="N35" s="2"/>
      <c r="O35" s="2"/>
    </row>
    <row r="36" customFormat="false" ht="36" hidden="false" customHeight="true" outlineLevel="0" collapsed="false">
      <c r="A36" s="1"/>
      <c r="B36" s="1"/>
      <c r="C36" s="2" t="s">
        <v>183</v>
      </c>
      <c r="D36" s="45" t="str">
        <f aca="false">IF(D15="","Unused",D15)</f>
        <v>Unused</v>
      </c>
      <c r="E36" s="45" t="str">
        <f aca="false">IF(E15="No","Excluded",IF(E15&lt;&gt;"Yes","Invalid inclusion",IF(OR(COUNT(F15:I15)&lt;&gt;4,MIN(F15:I15)&lt;0,G15&gt;1,H15&gt;F15,D15=""),"Missing / invalid input","Complete")))</f>
        <v>Excluded</v>
      </c>
      <c r="F36" s="30" t="n">
        <f aca="false">IF(E36="Excluded",0,IF(E36&lt;&gt;"Complete","n.a.",F15))</f>
        <v>0</v>
      </c>
      <c r="G36" s="30" t="n">
        <f aca="false">IF(E36="Excluded",0,IF(E36&lt;&gt;"Complete","n.a.",G15*H15))</f>
        <v>0</v>
      </c>
      <c r="H36" s="29" t="n">
        <f aca="false">IF(E36="Excluded",0,IF(OR(E36&lt;&gt;"Complete",NOT(ISNUMBER(Assumptions!D16)),Assumptions!D16&lt;0),"n.a.",G36/(1+Assumptions!D16)^I15))</f>
        <v>0</v>
      </c>
      <c r="I36" s="30" t="n">
        <f aca="false">IF(E36="Excluded",0,IF(E36&lt;&gt;"Complete","n.a.",F36-G36))</f>
        <v>0</v>
      </c>
      <c r="J36" s="46" t="str">
        <f aca="false">IF(E36="Excluded","Excluded",IF(J15="","Missing definition / evidence","Review Conditions"))</f>
        <v>Excluded</v>
      </c>
      <c r="K36" s="2"/>
      <c r="L36" s="2"/>
      <c r="M36" s="2"/>
      <c r="N36" s="2"/>
      <c r="O36" s="2"/>
    </row>
    <row r="37" customFormat="false" ht="36" hidden="false" customHeight="true" outlineLevel="0" collapsed="false">
      <c r="A37" s="1"/>
      <c r="B37" s="1"/>
      <c r="C37" s="2" t="s">
        <v>185</v>
      </c>
      <c r="D37" s="45" t="str">
        <f aca="false">IF(D19="","Unused",D19)</f>
        <v>Unused</v>
      </c>
      <c r="E37" s="45" t="str">
        <f aca="false">IF(E19="No","Excluded",IF(E19&lt;&gt;"Yes","Invalid inclusion",IF(OR(COUNT(F19:I19)&lt;&gt;4,MIN(F19:I19)&lt;0,G19&gt;1,H19&gt;F19,D19=""),"Missing / invalid input","Complete")))</f>
        <v>Excluded</v>
      </c>
      <c r="F37" s="30" t="n">
        <f aca="false">IF(E37="Excluded",0,IF(E37&lt;&gt;"Complete","n.a.",F19))</f>
        <v>0</v>
      </c>
      <c r="G37" s="30" t="n">
        <f aca="false">IF(E37="Excluded",0,IF(E37&lt;&gt;"Complete","n.a.",G19*H19))</f>
        <v>0</v>
      </c>
      <c r="H37" s="29" t="n">
        <f aca="false">IF(E37="Excluded",0,IF(OR(E37&lt;&gt;"Complete",NOT(ISNUMBER(Assumptions!D16)),Assumptions!D16&lt;0),"n.a.",G37/(1+Assumptions!D16)^I19))</f>
        <v>0</v>
      </c>
      <c r="I37" s="30" t="n">
        <f aca="false">IF(E37="Excluded",0,IF(E37&lt;&gt;"Complete","n.a.",F37-G37))</f>
        <v>0</v>
      </c>
      <c r="J37" s="46" t="str">
        <f aca="false">IF(E37="Excluded","Excluded",IF(J19="","Missing definition / evidence","Review Conditions"))</f>
        <v>Excluded</v>
      </c>
      <c r="K37" s="2"/>
      <c r="L37" s="2"/>
      <c r="M37" s="2"/>
      <c r="N37" s="2"/>
      <c r="O37" s="2"/>
    </row>
    <row r="38" customFormat="false" ht="36" hidden="false" customHeight="true" outlineLevel="0" collapsed="false">
      <c r="A38" s="1"/>
      <c r="B38" s="1"/>
      <c r="C38" s="2" t="s">
        <v>186</v>
      </c>
      <c r="D38" s="45" t="str">
        <f aca="false">IF(D23="","Unused",D23)</f>
        <v>Unused</v>
      </c>
      <c r="E38" s="45" t="str">
        <f aca="false">IF(E23="No","Excluded",IF(E23&lt;&gt;"Yes","Invalid inclusion",IF(OR(COUNT(F23:I23)&lt;&gt;4,MIN(F23:I23)&lt;0,G23&gt;1,H23&gt;F23,D23=""),"Missing / invalid input","Complete")))</f>
        <v>Excluded</v>
      </c>
      <c r="F38" s="30" t="n">
        <f aca="false">IF(E38="Excluded",0,IF(E38&lt;&gt;"Complete","n.a.",F23))</f>
        <v>0</v>
      </c>
      <c r="G38" s="30" t="n">
        <f aca="false">IF(E38="Excluded",0,IF(E38&lt;&gt;"Complete","n.a.",G23*H23))</f>
        <v>0</v>
      </c>
      <c r="H38" s="29" t="n">
        <f aca="false">IF(E38="Excluded",0,IF(OR(E38&lt;&gt;"Complete",NOT(ISNUMBER(Assumptions!D16)),Assumptions!D16&lt;0),"n.a.",G38/(1+Assumptions!D16)^I23))</f>
        <v>0</v>
      </c>
      <c r="I38" s="30" t="n">
        <f aca="false">IF(E38="Excluded",0,IF(E38&lt;&gt;"Complete","n.a.",F38-G38))</f>
        <v>0</v>
      </c>
      <c r="J38" s="46" t="str">
        <f aca="false">IF(E38="Excluded","Excluded",IF(J23="","Missing definition / evidence","Review Conditions"))</f>
        <v>Excluded</v>
      </c>
      <c r="K38" s="2"/>
      <c r="L38" s="2"/>
      <c r="M38" s="2"/>
      <c r="N38" s="2"/>
      <c r="O38" s="2"/>
    </row>
    <row r="39" customFormat="false" ht="36" hidden="false" customHeight="true" outlineLevel="0" collapsed="false">
      <c r="A39" s="1"/>
      <c r="B39" s="1"/>
      <c r="C39" s="2" t="s">
        <v>187</v>
      </c>
      <c r="D39" s="45" t="str">
        <f aca="false">IF(D27="","Unused",D27)</f>
        <v>Unused</v>
      </c>
      <c r="E39" s="45" t="str">
        <f aca="false">IF(E27="No","Excluded",IF(E27&lt;&gt;"Yes","Invalid inclusion",IF(OR(COUNT(F27:I27)&lt;&gt;4,MIN(F27:I27)&lt;0,G27&gt;1,H27&gt;F27,D27=""),"Missing / invalid input","Complete")))</f>
        <v>Excluded</v>
      </c>
      <c r="F39" s="30" t="n">
        <f aca="false">IF(E39="Excluded",0,IF(E39&lt;&gt;"Complete","n.a.",F27))</f>
        <v>0</v>
      </c>
      <c r="G39" s="30" t="n">
        <f aca="false">IF(E39="Excluded",0,IF(E39&lt;&gt;"Complete","n.a.",G27*H27))</f>
        <v>0</v>
      </c>
      <c r="H39" s="29" t="n">
        <f aca="false">IF(E39="Excluded",0,IF(OR(E39&lt;&gt;"Complete",NOT(ISNUMBER(Assumptions!D16)),Assumptions!D16&lt;0),"n.a.",G39/(1+Assumptions!D16)^I27))</f>
        <v>0</v>
      </c>
      <c r="I39" s="30" t="n">
        <f aca="false">IF(E39="Excluded",0,IF(E39&lt;&gt;"Complete","n.a.",F39-G39))</f>
        <v>0</v>
      </c>
      <c r="J39" s="46" t="str">
        <f aca="false">IF(E39="Excluded","Excluded",IF(J27="","Missing definition / evidence","Review Conditions"))</f>
        <v>Excluded</v>
      </c>
      <c r="K39" s="2"/>
      <c r="L39" s="2"/>
      <c r="M39" s="2"/>
      <c r="N39" s="2"/>
      <c r="O39" s="2"/>
    </row>
    <row r="40" customFormat="false" ht="24" hidden="false" customHeight="true" outlineLevel="0" collapsed="false">
      <c r="A40" s="1"/>
      <c r="B40" s="1"/>
      <c r="C40" s="2"/>
      <c r="D40" s="2"/>
      <c r="E40" s="2"/>
      <c r="F40" s="8"/>
      <c r="G40" s="8"/>
      <c r="H40" s="8"/>
      <c r="I40" s="8"/>
      <c r="J40" s="2"/>
      <c r="K40" s="2"/>
      <c r="L40" s="2"/>
      <c r="M40" s="2"/>
      <c r="N40" s="2"/>
      <c r="O40" s="2"/>
    </row>
    <row r="41" customFormat="false" ht="24" hidden="false" customHeight="true" outlineLevel="0" collapsed="false">
      <c r="A41" s="1"/>
      <c r="B41" s="1"/>
      <c r="C41" s="47"/>
      <c r="D41" s="47" t="s">
        <v>194</v>
      </c>
      <c r="E41" s="47"/>
      <c r="F41" s="48" t="n">
        <f aca="false">IF(COUNT(F34:F39)=6,SUM(F34:F39),"n.a.")</f>
        <v>4000</v>
      </c>
      <c r="G41" s="48" t="n">
        <f aca="false">IF(COUNT(G34:G39)=6,SUM(G34:G39),"n.a.")</f>
        <v>1960</v>
      </c>
      <c r="H41" s="48" t="n">
        <f aca="false">IF(COUNT(H34:H39)=6,SUM(H34:H39),"n.a.")</f>
        <v>1600.76530612245</v>
      </c>
      <c r="I41" s="48" t="n">
        <f aca="false">IF(COUNT(I34:I39)=6,SUM(I34:I39),"n.a.")</f>
        <v>2040</v>
      </c>
      <c r="J41" s="47"/>
      <c r="K41" s="2"/>
      <c r="L41" s="2"/>
      <c r="M41" s="2"/>
      <c r="N41" s="2"/>
      <c r="O41" s="2"/>
    </row>
    <row r="42" customFormat="false" ht="24" hidden="false" customHeight="true" outlineLevel="0" collapsed="false">
      <c r="A42" s="1"/>
      <c r="B42" s="1"/>
      <c r="C42" s="2"/>
      <c r="D42" s="2"/>
      <c r="E42" s="2"/>
      <c r="F42" s="2"/>
      <c r="G42" s="2"/>
      <c r="H42" s="2"/>
      <c r="I42" s="2"/>
      <c r="J42" s="2"/>
      <c r="K42" s="2"/>
      <c r="L42" s="2"/>
      <c r="M42" s="2"/>
      <c r="N42" s="2"/>
      <c r="O42" s="2"/>
    </row>
    <row r="43" customFormat="false" ht="24" hidden="false" customHeight="true" outlineLevel="0" collapsed="false">
      <c r="A43" s="1"/>
      <c r="B43" s="1"/>
      <c r="C43" s="2"/>
      <c r="D43" s="2"/>
      <c r="E43" s="2"/>
      <c r="F43" s="2"/>
      <c r="G43" s="2"/>
      <c r="H43" s="2"/>
      <c r="I43" s="2"/>
      <c r="J43" s="2"/>
      <c r="K43" s="2"/>
      <c r="L43" s="2"/>
      <c r="M43" s="2"/>
      <c r="N43" s="2"/>
      <c r="O43" s="2"/>
    </row>
    <row r="44" customFormat="false" ht="24" hidden="false" customHeight="true" outlineLevel="0" collapsed="false">
      <c r="A44" s="1"/>
      <c r="B44" s="1"/>
      <c r="C44" s="4" t="s">
        <v>195</v>
      </c>
      <c r="D44" s="2"/>
      <c r="E44" s="2"/>
      <c r="F44" s="2"/>
      <c r="G44" s="2"/>
      <c r="H44" s="2"/>
      <c r="I44" s="2"/>
      <c r="J44" s="2"/>
      <c r="K44" s="2"/>
      <c r="L44" s="2"/>
      <c r="M44" s="2"/>
      <c r="N44" s="2"/>
      <c r="O44" s="2"/>
    </row>
    <row r="45" customFormat="false" ht="24" hidden="false" customHeight="true" outlineLevel="0" collapsed="false">
      <c r="A45" s="1"/>
      <c r="B45" s="1"/>
      <c r="C45" s="4" t="s">
        <v>196</v>
      </c>
      <c r="D45" s="2"/>
      <c r="E45" s="2"/>
      <c r="F45" s="2"/>
      <c r="G45" s="2"/>
      <c r="H45" s="2"/>
      <c r="I45" s="2"/>
      <c r="J45" s="2"/>
      <c r="K45" s="2"/>
      <c r="L45" s="2"/>
      <c r="M45" s="2"/>
      <c r="N45" s="2"/>
      <c r="O45" s="2"/>
    </row>
    <row r="46" customFormat="false" ht="24" hidden="false" customHeight="true" outlineLevel="0" collapsed="false">
      <c r="A46" s="1"/>
      <c r="B46" s="1"/>
      <c r="C46" s="4" t="s">
        <v>197</v>
      </c>
      <c r="D46" s="2"/>
      <c r="E46" s="2"/>
      <c r="F46" s="2"/>
      <c r="G46" s="2"/>
      <c r="H46" s="2"/>
      <c r="I46" s="2"/>
      <c r="J46" s="2"/>
      <c r="K46" s="2"/>
      <c r="L46" s="2"/>
      <c r="M46" s="2"/>
      <c r="N46" s="2"/>
      <c r="O46" s="2"/>
    </row>
    <row r="47" customFormat="false" ht="24" hidden="false" customHeight="true" outlineLevel="0" collapsed="false">
      <c r="A47" s="1"/>
      <c r="B47" s="1"/>
      <c r="C47" s="2"/>
      <c r="D47" s="2"/>
      <c r="E47" s="2"/>
      <c r="F47" s="2"/>
      <c r="G47" s="2"/>
      <c r="H47" s="2"/>
      <c r="I47" s="2"/>
      <c r="J47" s="2"/>
      <c r="K47" s="2"/>
      <c r="L47" s="2"/>
      <c r="M47" s="2"/>
      <c r="N47" s="2"/>
      <c r="O47" s="2"/>
    </row>
    <row r="48" customFormat="false" ht="24" hidden="false" customHeight="true" outlineLevel="0" collapsed="false">
      <c r="A48" s="1"/>
      <c r="B48" s="1"/>
      <c r="C48" s="2"/>
      <c r="D48" s="2"/>
      <c r="E48" s="2"/>
      <c r="F48" s="2"/>
      <c r="G48" s="2"/>
      <c r="H48" s="2"/>
      <c r="I48" s="2"/>
      <c r="J48" s="2"/>
      <c r="K48" s="2"/>
      <c r="L48" s="2"/>
      <c r="M48" s="2"/>
      <c r="N48" s="2"/>
      <c r="O48" s="2"/>
    </row>
    <row r="49" customFormat="false" ht="24" hidden="false" customHeight="true" outlineLevel="0" collapsed="false">
      <c r="A49" s="1"/>
      <c r="B49" s="1"/>
      <c r="C49" s="2"/>
      <c r="D49" s="2"/>
      <c r="E49" s="2"/>
      <c r="F49" s="2"/>
      <c r="G49" s="2"/>
      <c r="H49" s="2"/>
      <c r="I49" s="2"/>
      <c r="J49" s="2"/>
      <c r="K49" s="2"/>
      <c r="L49" s="2"/>
      <c r="M49" s="2"/>
      <c r="N49" s="2"/>
      <c r="O49" s="2"/>
    </row>
    <row r="50" customFormat="false" ht="24" hidden="false" customHeight="true" outlineLevel="0" collapsed="false">
      <c r="A50" s="1"/>
      <c r="B50" s="1"/>
      <c r="C50" s="2"/>
      <c r="D50" s="2"/>
      <c r="E50" s="2"/>
      <c r="F50" s="2"/>
      <c r="G50" s="2"/>
      <c r="H50" s="2"/>
      <c r="I50" s="2"/>
      <c r="J50" s="2"/>
      <c r="K50" s="2"/>
      <c r="L50" s="2"/>
      <c r="M50" s="2"/>
      <c r="N50" s="2"/>
      <c r="O50" s="2"/>
    </row>
    <row r="51" customFormat="false" ht="24" hidden="false" customHeight="true" outlineLevel="0" collapsed="false">
      <c r="A51" s="1"/>
      <c r="B51" s="1"/>
      <c r="C51" s="2"/>
      <c r="D51" s="2"/>
      <c r="E51" s="2"/>
      <c r="F51" s="2"/>
      <c r="G51" s="2"/>
      <c r="H51" s="2"/>
      <c r="I51" s="2"/>
      <c r="J51" s="2"/>
      <c r="K51" s="2"/>
      <c r="L51" s="2"/>
      <c r="M51" s="2"/>
      <c r="N51" s="2"/>
      <c r="O51" s="2"/>
    </row>
    <row r="52" customFormat="false" ht="24" hidden="false" customHeight="true" outlineLevel="0" collapsed="false">
      <c r="A52" s="1"/>
      <c r="B52" s="1"/>
      <c r="C52" s="2"/>
      <c r="D52" s="2"/>
      <c r="E52" s="2"/>
      <c r="F52" s="2"/>
      <c r="G52" s="2"/>
      <c r="H52" s="2"/>
      <c r="I52" s="2"/>
      <c r="J52" s="2"/>
      <c r="K52" s="2"/>
      <c r="L52" s="2"/>
      <c r="M52" s="2"/>
      <c r="N52" s="2"/>
      <c r="O52" s="2"/>
    </row>
    <row r="53" customFormat="false" ht="24" hidden="false" customHeight="true" outlineLevel="0" collapsed="false">
      <c r="A53" s="1"/>
      <c r="B53" s="1"/>
      <c r="C53" s="2"/>
      <c r="D53" s="2"/>
      <c r="E53" s="2"/>
      <c r="F53" s="2"/>
      <c r="G53" s="2"/>
      <c r="H53" s="2"/>
      <c r="I53" s="2"/>
      <c r="J53" s="2"/>
      <c r="K53" s="2"/>
      <c r="L53" s="2"/>
      <c r="M53" s="2"/>
      <c r="N53" s="2"/>
      <c r="O53" s="2"/>
    </row>
    <row r="54" customFormat="false" ht="24" hidden="false" customHeight="true" outlineLevel="0" collapsed="false">
      <c r="A54" s="1"/>
      <c r="B54" s="1"/>
      <c r="C54" s="2"/>
      <c r="D54" s="2"/>
      <c r="E54" s="2"/>
      <c r="F54" s="2"/>
      <c r="G54" s="2"/>
      <c r="H54" s="2"/>
      <c r="I54" s="2"/>
      <c r="J54" s="2"/>
      <c r="K54" s="2"/>
      <c r="L54" s="2"/>
      <c r="M54" s="2"/>
      <c r="N54" s="2"/>
      <c r="O54" s="2"/>
    </row>
    <row r="55" customFormat="false" ht="24" hidden="false" customHeight="true" outlineLevel="0" collapsed="false">
      <c r="A55" s="1"/>
      <c r="B55" s="1"/>
      <c r="C55" s="2"/>
      <c r="D55" s="2"/>
      <c r="E55" s="2"/>
      <c r="F55" s="2"/>
      <c r="G55" s="2"/>
      <c r="H55" s="2"/>
      <c r="I55" s="2"/>
      <c r="J55" s="2"/>
      <c r="K55" s="2"/>
      <c r="L55" s="2"/>
      <c r="M55" s="2"/>
      <c r="N55" s="2"/>
      <c r="O55" s="2"/>
    </row>
    <row r="56" customFormat="false" ht="24" hidden="false" customHeight="true" outlineLevel="0" collapsed="false">
      <c r="A56" s="1"/>
      <c r="B56" s="1"/>
      <c r="C56" s="2"/>
      <c r="D56" s="2"/>
      <c r="E56" s="2"/>
      <c r="F56" s="2"/>
      <c r="G56" s="2"/>
      <c r="H56" s="2"/>
      <c r="I56" s="2"/>
      <c r="J56" s="2"/>
      <c r="K56" s="2"/>
      <c r="L56" s="2"/>
      <c r="M56" s="2"/>
      <c r="N56" s="2"/>
      <c r="O56" s="2"/>
    </row>
    <row r="57" customFormat="false" ht="24" hidden="false" customHeight="true" outlineLevel="0" collapsed="false">
      <c r="A57" s="1"/>
      <c r="B57" s="1"/>
      <c r="C57" s="2"/>
      <c r="D57" s="2"/>
      <c r="E57" s="2"/>
      <c r="F57" s="2"/>
      <c r="G57" s="2"/>
      <c r="H57" s="2"/>
      <c r="I57" s="2"/>
      <c r="J57" s="2"/>
      <c r="K57" s="2"/>
      <c r="L57" s="2"/>
      <c r="M57" s="2"/>
      <c r="N57" s="2"/>
      <c r="O57" s="2"/>
    </row>
    <row r="58" customFormat="false" ht="24" hidden="false" customHeight="true" outlineLevel="0" collapsed="false">
      <c r="A58" s="1"/>
      <c r="B58" s="1"/>
      <c r="C58" s="2"/>
      <c r="D58" s="2"/>
      <c r="E58" s="2"/>
      <c r="F58" s="2"/>
      <c r="G58" s="2"/>
      <c r="H58" s="2"/>
      <c r="I58" s="2"/>
      <c r="J58" s="2"/>
      <c r="K58" s="2"/>
      <c r="L58" s="2"/>
      <c r="M58" s="2"/>
      <c r="N58" s="2"/>
      <c r="O58" s="2"/>
    </row>
    <row r="59" customFormat="false" ht="24" hidden="false" customHeight="true" outlineLevel="0" collapsed="false">
      <c r="A59" s="1"/>
      <c r="B59" s="1"/>
      <c r="C59" s="2"/>
      <c r="D59" s="2"/>
      <c r="E59" s="2"/>
      <c r="F59" s="2"/>
      <c r="G59" s="2"/>
      <c r="H59" s="2"/>
      <c r="I59" s="2"/>
      <c r="J59" s="2"/>
      <c r="K59" s="2"/>
      <c r="L59" s="2"/>
      <c r="M59" s="2"/>
      <c r="N59" s="2"/>
      <c r="O59" s="2"/>
    </row>
    <row r="60" customFormat="false" ht="24" hidden="false" customHeight="true" outlineLevel="0" collapsed="false">
      <c r="A60" s="1"/>
      <c r="B60" s="1"/>
      <c r="C60" s="2"/>
      <c r="D60" s="2"/>
      <c r="E60" s="2"/>
      <c r="F60" s="2"/>
      <c r="G60" s="2"/>
      <c r="H60" s="2"/>
      <c r="I60" s="2"/>
      <c r="J60" s="2"/>
      <c r="K60" s="2"/>
      <c r="L60" s="2"/>
      <c r="M60" s="2"/>
      <c r="N60" s="2"/>
      <c r="O60" s="2"/>
    </row>
    <row r="61" customFormat="false" ht="24" hidden="false" customHeight="true" outlineLevel="0" collapsed="false">
      <c r="A61" s="1"/>
      <c r="B61" s="1"/>
      <c r="C61" s="2"/>
      <c r="D61" s="2"/>
      <c r="E61" s="2"/>
      <c r="F61" s="2"/>
      <c r="G61" s="2"/>
      <c r="H61" s="2"/>
      <c r="I61" s="2"/>
      <c r="J61" s="2"/>
      <c r="K61" s="2"/>
      <c r="L61" s="2"/>
      <c r="M61" s="2"/>
      <c r="N61" s="2"/>
      <c r="O61" s="2"/>
    </row>
    <row r="62" customFormat="false" ht="24" hidden="false" customHeight="true" outlineLevel="0" collapsed="false">
      <c r="A62" s="1"/>
      <c r="B62" s="1"/>
      <c r="C62" s="2"/>
      <c r="D62" s="2"/>
      <c r="E62" s="2"/>
      <c r="F62" s="2"/>
      <c r="G62" s="2"/>
      <c r="H62" s="2"/>
      <c r="I62" s="2"/>
      <c r="J62" s="2"/>
      <c r="K62" s="2"/>
      <c r="L62" s="2"/>
      <c r="M62" s="2"/>
      <c r="N62" s="2"/>
      <c r="O62" s="2"/>
    </row>
    <row r="63" customFormat="false" ht="24" hidden="false" customHeight="true" outlineLevel="0" collapsed="false">
      <c r="A63" s="1"/>
      <c r="B63" s="1"/>
      <c r="C63" s="2"/>
      <c r="D63" s="2"/>
      <c r="E63" s="2"/>
      <c r="F63" s="2"/>
      <c r="G63" s="2"/>
      <c r="H63" s="2"/>
      <c r="I63" s="2"/>
      <c r="J63" s="2"/>
      <c r="K63" s="2"/>
      <c r="L63" s="2"/>
      <c r="M63" s="2"/>
      <c r="N63" s="2"/>
      <c r="O63" s="2"/>
    </row>
    <row r="64" customFormat="false" ht="24" hidden="false" customHeight="true" outlineLevel="0" collapsed="false">
      <c r="A64" s="1"/>
      <c r="B64" s="1"/>
      <c r="C64" s="2"/>
      <c r="D64" s="2"/>
      <c r="E64" s="2"/>
      <c r="F64" s="2"/>
      <c r="G64" s="2"/>
      <c r="H64" s="2"/>
      <c r="I64" s="2"/>
      <c r="J64" s="2"/>
      <c r="K64" s="2"/>
      <c r="L64" s="2"/>
      <c r="M64" s="2"/>
      <c r="N64" s="2"/>
      <c r="O64" s="2"/>
    </row>
    <row r="65" customFormat="false" ht="24" hidden="false" customHeight="true" outlineLevel="0" collapsed="false">
      <c r="A65" s="1"/>
      <c r="B65" s="1"/>
      <c r="C65" s="2"/>
      <c r="D65" s="2"/>
      <c r="E65" s="2"/>
      <c r="F65" s="2"/>
      <c r="G65" s="2"/>
      <c r="H65" s="2"/>
      <c r="I65" s="2"/>
      <c r="J65" s="2"/>
      <c r="K65" s="2"/>
      <c r="L65" s="2"/>
      <c r="M65" s="2"/>
      <c r="N65" s="2"/>
      <c r="O65" s="2"/>
    </row>
    <row r="66" customFormat="false" ht="24" hidden="false" customHeight="true" outlineLevel="0" collapsed="false">
      <c r="A66" s="1"/>
      <c r="B66" s="1"/>
      <c r="C66" s="2"/>
      <c r="D66" s="2"/>
      <c r="E66" s="2"/>
      <c r="F66" s="2"/>
      <c r="G66" s="2"/>
      <c r="H66" s="2"/>
      <c r="I66" s="2"/>
      <c r="J66" s="2"/>
      <c r="K66" s="2"/>
      <c r="L66" s="2"/>
      <c r="M66" s="2"/>
      <c r="N66" s="2"/>
      <c r="O66" s="2"/>
    </row>
    <row r="67" customFormat="false" ht="24" hidden="false" customHeight="true" outlineLevel="0" collapsed="false">
      <c r="A67" s="1"/>
      <c r="B67" s="1"/>
      <c r="C67" s="2"/>
      <c r="D67" s="2"/>
      <c r="E67" s="2"/>
      <c r="F67" s="2"/>
      <c r="G67" s="2"/>
      <c r="H67" s="2"/>
      <c r="I67" s="2"/>
      <c r="J67" s="2"/>
      <c r="K67" s="2"/>
      <c r="L67" s="2"/>
      <c r="M67" s="2"/>
      <c r="N67" s="2"/>
      <c r="O67" s="2"/>
    </row>
    <row r="68" customFormat="false" ht="24" hidden="false" customHeight="true" outlineLevel="0" collapsed="false">
      <c r="A68" s="1"/>
      <c r="B68" s="1"/>
      <c r="C68" s="2"/>
      <c r="D68" s="2"/>
      <c r="E68" s="2"/>
      <c r="F68" s="2"/>
      <c r="G68" s="2"/>
      <c r="H68" s="2"/>
      <c r="I68" s="2"/>
      <c r="J68" s="2"/>
      <c r="K68" s="2"/>
      <c r="L68" s="2"/>
      <c r="M68" s="2"/>
      <c r="N68" s="2"/>
      <c r="O68" s="2"/>
    </row>
    <row r="69" customFormat="false" ht="24" hidden="false" customHeight="true" outlineLevel="0" collapsed="false">
      <c r="A69" s="1"/>
      <c r="B69" s="1"/>
      <c r="C69" s="2"/>
      <c r="D69" s="2"/>
      <c r="E69" s="2"/>
      <c r="F69" s="2"/>
      <c r="G69" s="2"/>
      <c r="H69" s="2"/>
      <c r="I69" s="2"/>
      <c r="J69" s="2"/>
      <c r="K69" s="2"/>
      <c r="L69" s="2"/>
      <c r="M69" s="2"/>
      <c r="N69" s="2"/>
      <c r="O69" s="2"/>
    </row>
    <row r="70" customFormat="false" ht="24" hidden="false" customHeight="true" outlineLevel="0" collapsed="false">
      <c r="A70" s="1"/>
      <c r="B70" s="1"/>
      <c r="C70" s="2"/>
      <c r="D70" s="2"/>
      <c r="E70" s="2"/>
      <c r="F70" s="2"/>
      <c r="G70" s="2"/>
      <c r="H70" s="2"/>
      <c r="I70" s="2"/>
      <c r="J70" s="2"/>
      <c r="K70" s="2"/>
      <c r="L70" s="2"/>
      <c r="M70" s="2"/>
      <c r="N70" s="2"/>
      <c r="O70" s="2"/>
    </row>
    <row r="71" customFormat="false" ht="24" hidden="false" customHeight="true" outlineLevel="0" collapsed="false">
      <c r="A71" s="1"/>
      <c r="B71" s="1"/>
      <c r="C71" s="2"/>
      <c r="D71" s="2"/>
      <c r="E71" s="2"/>
      <c r="F71" s="2"/>
      <c r="G71" s="2"/>
      <c r="H71" s="2"/>
      <c r="I71" s="2"/>
      <c r="J71" s="2"/>
      <c r="K71" s="2"/>
      <c r="L71" s="2"/>
      <c r="M71" s="2"/>
      <c r="N71" s="2"/>
      <c r="O71" s="2"/>
    </row>
    <row r="72" customFormat="false" ht="24" hidden="false" customHeight="true" outlineLevel="0" collapsed="false">
      <c r="A72" s="1"/>
      <c r="B72" s="1"/>
      <c r="C72" s="2"/>
      <c r="D72" s="2"/>
      <c r="E72" s="2"/>
      <c r="F72" s="2"/>
      <c r="G72" s="2"/>
      <c r="H72" s="2"/>
      <c r="I72" s="2"/>
      <c r="J72" s="2"/>
      <c r="K72" s="2"/>
      <c r="L72" s="2"/>
      <c r="M72" s="2"/>
      <c r="N72" s="2"/>
      <c r="O72" s="2"/>
    </row>
    <row r="73" customFormat="false" ht="24" hidden="false" customHeight="true" outlineLevel="0" collapsed="false">
      <c r="A73" s="1"/>
      <c r="B73" s="1"/>
      <c r="C73" s="2"/>
      <c r="D73" s="2"/>
      <c r="E73" s="2"/>
      <c r="F73" s="2"/>
      <c r="G73" s="2"/>
      <c r="H73" s="2"/>
      <c r="I73" s="2"/>
      <c r="J73" s="2"/>
      <c r="K73" s="2"/>
      <c r="L73" s="2"/>
      <c r="M73" s="2"/>
      <c r="N73" s="2"/>
      <c r="O73" s="2"/>
    </row>
    <row r="74" customFormat="false" ht="24" hidden="false" customHeight="true" outlineLevel="0" collapsed="false">
      <c r="A74" s="1"/>
      <c r="B74" s="1"/>
      <c r="C74" s="2"/>
      <c r="D74" s="2"/>
      <c r="E74" s="2"/>
      <c r="F74" s="2"/>
      <c r="G74" s="2"/>
      <c r="H74" s="2"/>
      <c r="I74" s="2"/>
      <c r="J74" s="2"/>
      <c r="K74" s="2"/>
      <c r="L74" s="2"/>
      <c r="M74" s="2"/>
      <c r="N74" s="2"/>
      <c r="O74" s="2"/>
    </row>
    <row r="75" customFormat="false" ht="24" hidden="false" customHeight="true" outlineLevel="0" collapsed="false">
      <c r="A75" s="1"/>
      <c r="B75" s="1"/>
      <c r="C75" s="2"/>
      <c r="D75" s="2"/>
      <c r="E75" s="2"/>
      <c r="F75" s="2"/>
      <c r="G75" s="2"/>
      <c r="H75" s="2"/>
      <c r="I75" s="2"/>
      <c r="J75" s="2"/>
      <c r="K75" s="2"/>
      <c r="L75" s="2"/>
      <c r="M75" s="2"/>
      <c r="N75" s="2"/>
      <c r="O75" s="2"/>
    </row>
    <row r="76" customFormat="false" ht="24" hidden="false" customHeight="true" outlineLevel="0" collapsed="false">
      <c r="A76" s="1"/>
      <c r="B76" s="1"/>
      <c r="C76" s="2"/>
      <c r="D76" s="2"/>
      <c r="E76" s="2"/>
      <c r="F76" s="2"/>
      <c r="G76" s="2"/>
      <c r="H76" s="2"/>
      <c r="I76" s="2"/>
      <c r="J76" s="2"/>
      <c r="K76" s="2"/>
      <c r="L76" s="2"/>
      <c r="M76" s="2"/>
      <c r="N76" s="2"/>
      <c r="O76" s="2"/>
    </row>
    <row r="77" customFormat="false" ht="24" hidden="false" customHeight="true" outlineLevel="0" collapsed="false">
      <c r="A77" s="1"/>
      <c r="B77" s="1"/>
      <c r="C77" s="2"/>
      <c r="D77" s="2"/>
      <c r="E77" s="2"/>
      <c r="F77" s="2"/>
      <c r="G77" s="2"/>
      <c r="H77" s="2"/>
      <c r="I77" s="2"/>
      <c r="J77" s="2"/>
      <c r="K77" s="2"/>
      <c r="L77" s="2"/>
      <c r="M77" s="2"/>
      <c r="N77" s="2"/>
      <c r="O77" s="2"/>
    </row>
    <row r="78" customFormat="false" ht="24" hidden="false" customHeight="true" outlineLevel="0" collapsed="false">
      <c r="A78" s="1"/>
      <c r="B78" s="1"/>
      <c r="C78" s="2"/>
      <c r="D78" s="2"/>
      <c r="E78" s="2"/>
      <c r="F78" s="2"/>
      <c r="G78" s="2"/>
      <c r="H78" s="2"/>
      <c r="I78" s="2"/>
      <c r="J78" s="2"/>
      <c r="K78" s="2"/>
      <c r="L78" s="2"/>
      <c r="M78" s="2"/>
      <c r="N78" s="2"/>
      <c r="O78" s="2"/>
    </row>
    <row r="79" customFormat="false" ht="24" hidden="false" customHeight="true" outlineLevel="0" collapsed="false">
      <c r="A79" s="1"/>
      <c r="B79" s="1"/>
      <c r="C79" s="2"/>
      <c r="D79" s="2"/>
      <c r="E79" s="2"/>
      <c r="F79" s="2"/>
      <c r="G79" s="2"/>
      <c r="H79" s="2"/>
      <c r="I79" s="2"/>
      <c r="J79" s="2"/>
      <c r="K79" s="2"/>
      <c r="L79" s="2"/>
      <c r="M79" s="2"/>
      <c r="N79" s="2"/>
      <c r="O79" s="2"/>
    </row>
    <row r="80" customFormat="false" ht="24" hidden="false" customHeight="true" outlineLevel="0" collapsed="false">
      <c r="A80" s="1"/>
      <c r="B80" s="1"/>
      <c r="C80" s="2"/>
      <c r="D80" s="2"/>
      <c r="E80" s="2"/>
      <c r="F80" s="2"/>
      <c r="G80" s="2"/>
      <c r="H80" s="2"/>
      <c r="I80" s="2"/>
      <c r="J80" s="2"/>
      <c r="K80" s="2"/>
      <c r="L80" s="2"/>
      <c r="M80" s="2"/>
      <c r="N80" s="2"/>
      <c r="O80" s="2"/>
    </row>
    <row r="81" customFormat="false" ht="24" hidden="false" customHeight="true" outlineLevel="0" collapsed="false">
      <c r="A81" s="1"/>
      <c r="B81" s="1"/>
      <c r="C81" s="2"/>
      <c r="D81" s="2"/>
      <c r="E81" s="2"/>
      <c r="F81" s="2"/>
      <c r="G81" s="2"/>
      <c r="H81" s="2"/>
      <c r="I81" s="2"/>
      <c r="J81" s="2"/>
      <c r="K81" s="2"/>
      <c r="L81" s="2"/>
      <c r="M81" s="2"/>
      <c r="N81" s="2"/>
      <c r="O81" s="2"/>
    </row>
    <row r="82" customFormat="false" ht="24" hidden="false" customHeight="true" outlineLevel="0" collapsed="false">
      <c r="A82" s="1"/>
      <c r="B82" s="1"/>
      <c r="C82" s="2"/>
      <c r="D82" s="2"/>
      <c r="E82" s="2"/>
      <c r="F82" s="2"/>
      <c r="G82" s="2"/>
      <c r="H82" s="2"/>
      <c r="I82" s="2"/>
      <c r="J82" s="2"/>
      <c r="K82" s="2"/>
      <c r="L82" s="2"/>
      <c r="M82" s="2"/>
      <c r="N82" s="2"/>
      <c r="O82" s="2"/>
    </row>
    <row r="83" customFormat="false" ht="24" hidden="false" customHeight="true" outlineLevel="0" collapsed="false">
      <c r="A83" s="1"/>
      <c r="B83" s="1"/>
      <c r="C83" s="2"/>
      <c r="D83" s="2"/>
      <c r="E83" s="2"/>
      <c r="F83" s="2"/>
      <c r="G83" s="2"/>
      <c r="H83" s="2"/>
      <c r="I83" s="2"/>
      <c r="J83" s="2"/>
      <c r="K83" s="2"/>
      <c r="L83" s="2"/>
      <c r="M83" s="2"/>
      <c r="N83" s="2"/>
      <c r="O83" s="2"/>
    </row>
    <row r="84" customFormat="false" ht="24" hidden="false" customHeight="true" outlineLevel="0" collapsed="false">
      <c r="A84" s="1"/>
      <c r="B84" s="1"/>
      <c r="C84" s="2"/>
      <c r="D84" s="2"/>
      <c r="E84" s="2"/>
      <c r="F84" s="2"/>
      <c r="G84" s="2"/>
      <c r="H84" s="2"/>
      <c r="I84" s="2"/>
      <c r="J84" s="2"/>
      <c r="K84" s="2"/>
      <c r="L84" s="2"/>
      <c r="M84" s="2"/>
      <c r="N84" s="2"/>
      <c r="O84" s="2"/>
    </row>
    <row r="85" customFormat="false" ht="24" hidden="false" customHeight="true" outlineLevel="0" collapsed="false">
      <c r="A85" s="1"/>
      <c r="B85" s="1"/>
      <c r="C85" s="2"/>
      <c r="D85" s="2"/>
      <c r="E85" s="2"/>
      <c r="F85" s="2"/>
      <c r="G85" s="2"/>
      <c r="H85" s="2"/>
      <c r="I85" s="2"/>
      <c r="J85" s="2"/>
      <c r="K85" s="2"/>
      <c r="L85" s="2"/>
      <c r="M85" s="2"/>
      <c r="N85" s="2"/>
      <c r="O85" s="2"/>
    </row>
    <row r="86" customFormat="false" ht="24" hidden="false" customHeight="true" outlineLevel="0" collapsed="false">
      <c r="A86" s="1"/>
      <c r="B86" s="1"/>
      <c r="C86" s="2"/>
      <c r="D86" s="2"/>
      <c r="E86" s="2"/>
      <c r="F86" s="2"/>
      <c r="G86" s="2"/>
      <c r="H86" s="2"/>
      <c r="I86" s="2"/>
      <c r="J86" s="2"/>
      <c r="K86" s="2"/>
      <c r="L86" s="2"/>
      <c r="M86" s="2"/>
      <c r="N86" s="2"/>
      <c r="O86" s="2"/>
    </row>
    <row r="87" customFormat="false" ht="24" hidden="false" customHeight="true" outlineLevel="0" collapsed="false">
      <c r="A87" s="1"/>
      <c r="B87" s="1"/>
      <c r="C87" s="2"/>
      <c r="D87" s="2"/>
      <c r="E87" s="2"/>
      <c r="F87" s="2"/>
      <c r="G87" s="2"/>
      <c r="H87" s="2"/>
      <c r="I87" s="2"/>
      <c r="J87" s="2"/>
      <c r="K87" s="2"/>
      <c r="L87" s="2"/>
      <c r="M87" s="2"/>
      <c r="N87" s="2"/>
      <c r="O87" s="2"/>
    </row>
    <row r="88" customFormat="false" ht="24" hidden="false" customHeight="true" outlineLevel="0" collapsed="false">
      <c r="A88" s="1"/>
      <c r="B88" s="1"/>
      <c r="C88" s="2"/>
      <c r="D88" s="2"/>
      <c r="E88" s="2"/>
      <c r="F88" s="2"/>
      <c r="G88" s="2"/>
      <c r="H88" s="2"/>
      <c r="I88" s="2"/>
      <c r="J88" s="2"/>
      <c r="K88" s="2"/>
      <c r="L88" s="2"/>
      <c r="M88" s="2"/>
      <c r="N88" s="2"/>
      <c r="O88" s="2"/>
    </row>
    <row r="89" customFormat="false" ht="24" hidden="false" customHeight="true" outlineLevel="0" collapsed="false">
      <c r="A89" s="1"/>
      <c r="B89" s="1"/>
      <c r="C89" s="2"/>
      <c r="D89" s="2"/>
      <c r="E89" s="2"/>
      <c r="F89" s="2"/>
      <c r="G89" s="2"/>
      <c r="H89" s="2"/>
      <c r="I89" s="2"/>
      <c r="J89" s="2"/>
      <c r="K89" s="2"/>
      <c r="L89" s="2"/>
      <c r="M89" s="2"/>
      <c r="N89" s="2"/>
      <c r="O89" s="2"/>
    </row>
    <row r="90" customFormat="false" ht="24" hidden="false" customHeight="true" outlineLevel="0" collapsed="false">
      <c r="A90" s="1"/>
      <c r="B90" s="1"/>
      <c r="C90" s="2"/>
      <c r="D90" s="2"/>
      <c r="E90" s="2"/>
      <c r="F90" s="2"/>
      <c r="G90" s="2"/>
      <c r="H90" s="2"/>
      <c r="I90" s="2"/>
      <c r="J90" s="2"/>
      <c r="K90" s="2"/>
      <c r="L90" s="2"/>
      <c r="M90" s="2"/>
      <c r="N90" s="2"/>
      <c r="O90" s="2"/>
    </row>
    <row r="91" customFormat="false" ht="24" hidden="false" customHeight="true" outlineLevel="0" collapsed="false">
      <c r="A91" s="1"/>
      <c r="B91" s="1"/>
      <c r="C91" s="2"/>
      <c r="D91" s="2"/>
      <c r="E91" s="2"/>
      <c r="F91" s="2"/>
      <c r="G91" s="2"/>
      <c r="H91" s="2"/>
      <c r="I91" s="2"/>
      <c r="J91" s="2"/>
      <c r="K91" s="2"/>
      <c r="L91" s="2"/>
      <c r="M91" s="2"/>
      <c r="N91" s="2"/>
      <c r="O91" s="2"/>
    </row>
    <row r="92" customFormat="false" ht="24" hidden="false" customHeight="true" outlineLevel="0" collapsed="false">
      <c r="A92" s="1"/>
      <c r="B92" s="1"/>
      <c r="C92" s="2"/>
      <c r="D92" s="2"/>
      <c r="E92" s="2"/>
      <c r="F92" s="2"/>
      <c r="G92" s="2"/>
      <c r="H92" s="2"/>
      <c r="I92" s="2"/>
      <c r="J92" s="2"/>
      <c r="K92" s="2"/>
      <c r="L92" s="2"/>
      <c r="M92" s="2"/>
      <c r="N92" s="2"/>
      <c r="O92" s="2"/>
    </row>
    <row r="93" customFormat="false" ht="24" hidden="false" customHeight="true" outlineLevel="0" collapsed="false">
      <c r="A93" s="1"/>
      <c r="B93" s="1"/>
      <c r="C93" s="2"/>
      <c r="D93" s="2"/>
      <c r="E93" s="2"/>
      <c r="F93" s="2"/>
      <c r="G93" s="2"/>
      <c r="H93" s="2"/>
      <c r="I93" s="2"/>
      <c r="J93" s="2"/>
      <c r="K93" s="2"/>
      <c r="L93" s="2"/>
      <c r="M93" s="2"/>
      <c r="N93" s="2"/>
      <c r="O93" s="2"/>
    </row>
    <row r="94" customFormat="false" ht="24" hidden="false" customHeight="true" outlineLevel="0" collapsed="false">
      <c r="A94" s="1"/>
      <c r="B94" s="1"/>
      <c r="C94" s="2"/>
      <c r="D94" s="2"/>
      <c r="E94" s="2"/>
      <c r="F94" s="2"/>
      <c r="G94" s="2"/>
      <c r="H94" s="2"/>
      <c r="I94" s="2"/>
      <c r="J94" s="2"/>
      <c r="K94" s="2"/>
      <c r="L94" s="2"/>
      <c r="M94" s="2"/>
      <c r="N94" s="2"/>
      <c r="O94" s="2"/>
    </row>
    <row r="95" customFormat="false" ht="24" hidden="false" customHeight="true" outlineLevel="0" collapsed="false">
      <c r="A95" s="1"/>
      <c r="B95" s="1"/>
      <c r="C95" s="2"/>
      <c r="D95" s="2"/>
      <c r="E95" s="2"/>
      <c r="F95" s="2"/>
      <c r="G95" s="2"/>
      <c r="H95" s="2"/>
      <c r="I95" s="2"/>
      <c r="J95" s="2"/>
      <c r="K95" s="2"/>
      <c r="L95" s="2"/>
      <c r="M95" s="2"/>
      <c r="N95" s="2"/>
      <c r="O95" s="2"/>
    </row>
    <row r="96" customFormat="false" ht="24" hidden="false" customHeight="true" outlineLevel="0" collapsed="false">
      <c r="A96" s="1"/>
      <c r="B96" s="1"/>
      <c r="C96" s="2"/>
      <c r="D96" s="2"/>
      <c r="E96" s="2"/>
      <c r="F96" s="2"/>
      <c r="G96" s="2"/>
      <c r="H96" s="2"/>
      <c r="I96" s="2"/>
      <c r="J96" s="2"/>
      <c r="K96" s="2"/>
      <c r="L96" s="2"/>
      <c r="M96" s="2"/>
      <c r="N96" s="2"/>
      <c r="O96" s="2"/>
    </row>
    <row r="97" customFormat="false" ht="24" hidden="false" customHeight="true" outlineLevel="0" collapsed="false">
      <c r="A97" s="1"/>
      <c r="B97" s="1"/>
      <c r="C97" s="2"/>
      <c r="D97" s="2"/>
      <c r="E97" s="2"/>
      <c r="F97" s="2"/>
      <c r="G97" s="2"/>
      <c r="H97" s="2"/>
      <c r="I97" s="2"/>
      <c r="J97" s="2"/>
      <c r="K97" s="2"/>
      <c r="L97" s="2"/>
      <c r="M97" s="2"/>
      <c r="N97" s="2"/>
      <c r="O97" s="2"/>
    </row>
    <row r="98" customFormat="false" ht="24" hidden="false" customHeight="true" outlineLevel="0" collapsed="false">
      <c r="A98" s="1"/>
      <c r="B98" s="1"/>
      <c r="C98" s="2"/>
      <c r="D98" s="2"/>
      <c r="E98" s="2"/>
      <c r="F98" s="2"/>
      <c r="G98" s="2"/>
      <c r="H98" s="2"/>
      <c r="I98" s="2"/>
      <c r="J98" s="2"/>
      <c r="K98" s="2"/>
      <c r="L98" s="2"/>
      <c r="M98" s="2"/>
      <c r="N98" s="2"/>
      <c r="O98" s="2"/>
    </row>
    <row r="99" customFormat="false" ht="24" hidden="false" customHeight="true" outlineLevel="0" collapsed="false">
      <c r="A99" s="1"/>
      <c r="B99" s="1"/>
      <c r="C99" s="2"/>
      <c r="D99" s="2"/>
      <c r="E99" s="2"/>
      <c r="F99" s="2"/>
      <c r="G99" s="2"/>
      <c r="H99" s="2"/>
      <c r="I99" s="2"/>
      <c r="J99" s="2"/>
      <c r="K99" s="2"/>
      <c r="L99" s="2"/>
      <c r="M99" s="2"/>
      <c r="N99" s="2"/>
      <c r="O99" s="2"/>
    </row>
    <row r="100" customFormat="false" ht="24" hidden="false" customHeight="true" outlineLevel="0" collapsed="false">
      <c r="A100" s="1"/>
      <c r="B100" s="1"/>
      <c r="C100" s="2"/>
      <c r="D100" s="2"/>
      <c r="E100" s="2"/>
      <c r="F100" s="2"/>
      <c r="G100" s="2"/>
      <c r="H100" s="2"/>
      <c r="I100" s="2"/>
      <c r="J100" s="2"/>
      <c r="K100" s="2"/>
      <c r="L100" s="2"/>
      <c r="M100" s="2"/>
      <c r="N100" s="2"/>
      <c r="O100" s="2"/>
    </row>
  </sheetData>
  <conditionalFormatting sqref="E34:E39">
    <cfRule type="containsText" priority="2" operator="containsText" aboveAverage="0" equalAverage="0" bottom="0" percent="0" rank="0" text="Missing" dxfId="0">
      <formula>NOT(ISERROR(SEARCH("Missing",E34)))</formula>
    </cfRule>
    <cfRule type="containsText" priority="3" operator="containsText" aboveAverage="0" equalAverage="0" bottom="0" percent="0" rank="0" text="Invalid" dxfId="0">
      <formula>NOT(ISERROR(SEARCH("Invalid",E34)))</formula>
    </cfRule>
    <cfRule type="containsText" priority="4" operator="containsText" aboveAverage="0" equalAverage="0" bottom="0" percent="0" rank="0" text="Open" dxfId="0">
      <formula>NOT(ISERROR(SEARCH("Open",E34)))</formula>
    </cfRule>
    <cfRule type="containsText" priority="5" operator="containsText" aboveAverage="0" equalAverage="0" bottom="0" percent="0" rank="0" text="Walk" dxfId="0">
      <formula>NOT(ISERROR(SEARCH("Walk",E34)))</formula>
    </cfRule>
    <cfRule type="containsText" priority="6" operator="containsText" aboveAverage="0" equalAverage="0" bottom="0" percent="0" rank="0" text="Above" dxfId="0">
      <formula>NOT(ISERROR(SEARCH("Above",E34)))</formula>
    </cfRule>
    <cfRule type="containsText" priority="7" operator="containsText" aboveAverage="0" equalAverage="0" bottom="0" percent="0" rank="0" text="Gap" dxfId="0">
      <formula>NOT(ISERROR(SEARCH("Gap",E34)))</formula>
    </cfRule>
    <cfRule type="containsText" priority="8" operator="containsText" aboveAverage="0" equalAverage="0" bottom="0" percent="0" rank="0" text="Expired" dxfId="0">
      <formula>NOT(ISERROR(SEARCH("Expired",E34)))</formula>
    </cfRule>
    <cfRule type="containsText" priority="9" operator="containsText" aboveAverage="0" equalAverage="0" bottom="0" percent="0" rank="0" text="Extend" dxfId="0">
      <formula>NOT(ISERROR(SEARCH("Extend",E34)))</formula>
    </cfRule>
  </conditionalFormatting>
  <dataValidations count="6">
    <dataValidation allowBlank="false" errorStyle="stop" operator="between" showDropDown="false" showErrorMessage="false" showInputMessage="false" sqref="E7" type="list">
      <formula1>"Yes,No"</formula1>
      <formula2>0</formula2>
    </dataValidation>
    <dataValidation allowBlank="false" errorStyle="stop" operator="between" showDropDown="false" showErrorMessage="false" showInputMessage="false" sqref="E11" type="list">
      <formula1>"Yes,No"</formula1>
      <formula2>0</formula2>
    </dataValidation>
    <dataValidation allowBlank="false" errorStyle="stop" operator="between" showDropDown="false" showErrorMessage="false" showInputMessage="false" sqref="E15" type="list">
      <formula1>"Yes,No"</formula1>
      <formula2>0</formula2>
    </dataValidation>
    <dataValidation allowBlank="false" errorStyle="stop" operator="between" showDropDown="false" showErrorMessage="false" showInputMessage="false" sqref="E19" type="list">
      <formula1>"Yes,No"</formula1>
      <formula2>0</formula2>
    </dataValidation>
    <dataValidation allowBlank="false" errorStyle="stop" operator="between" showDropDown="false" showErrorMessage="false" showInputMessage="false" sqref="E23" type="list">
      <formula1>"Yes,No"</formula1>
      <formula2>0</formula2>
    </dataValidation>
    <dataValidation allowBlank="false" errorStyle="stop" operator="between" showDropDown="false" showErrorMessage="false" showInputMessage="false" sqref="E27" type="list">
      <formula1>"Yes,No"</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10"/>
    <col collapsed="false" customWidth="true" hidden="false" outlineLevel="0" max="4" min="4" style="0" width="22"/>
    <col collapsed="false" customWidth="true" hidden="false" outlineLevel="0" max="5" min="5" style="0" width="11"/>
    <col collapsed="false" customWidth="true" hidden="false" outlineLevel="0" max="7" min="6" style="0" width="14"/>
    <col collapsed="false" customWidth="true" hidden="false" outlineLevel="0" max="8" min="8" style="0" width="24"/>
    <col collapsed="false" customWidth="true" hidden="false" outlineLevel="0" max="11" min="9" style="0" width="35"/>
    <col collapsed="false" customWidth="true" hidden="false" outlineLevel="0" max="12" min="12" style="0" width="14"/>
    <col collapsed="false" customWidth="true" hidden="false" outlineLevel="0" max="13" min="13" style="0" width="13"/>
    <col collapsed="false" customWidth="true" hidden="false" outlineLevel="0" max="14" min="14" style="0" width="35"/>
    <col collapsed="false" customWidth="true" hidden="false" outlineLevel="0" max="15" min="15" style="0" width="26"/>
  </cols>
  <sheetData>
    <row r="1" customFormat="false" ht="24" hidden="false" customHeight="true" outlineLevel="0" collapsed="false">
      <c r="A1" s="1"/>
      <c r="B1" s="1"/>
      <c r="C1" s="2"/>
      <c r="D1" s="2"/>
      <c r="E1" s="2"/>
      <c r="F1" s="2"/>
      <c r="G1" s="2"/>
      <c r="H1" s="2"/>
      <c r="I1" s="2"/>
      <c r="J1" s="2"/>
      <c r="K1" s="2"/>
      <c r="L1" s="2"/>
      <c r="M1" s="2"/>
      <c r="N1" s="2"/>
      <c r="O1" s="2"/>
    </row>
    <row r="2" customFormat="false" ht="24" hidden="false" customHeight="true" outlineLevel="0" collapsed="false">
      <c r="A2" s="1"/>
      <c r="B2" s="1"/>
      <c r="C2" s="3" t="s">
        <v>198</v>
      </c>
      <c r="D2" s="2"/>
      <c r="E2" s="2"/>
      <c r="F2" s="2"/>
      <c r="G2" s="2"/>
      <c r="H2" s="2"/>
      <c r="I2" s="2"/>
      <c r="J2" s="2"/>
      <c r="K2" s="2"/>
      <c r="L2" s="2"/>
      <c r="M2" s="2"/>
      <c r="N2" s="2"/>
      <c r="O2" s="2"/>
    </row>
    <row r="3" customFormat="false" ht="24" hidden="false" customHeight="true" outlineLevel="0" collapsed="false">
      <c r="A3" s="1"/>
      <c r="B3" s="1"/>
      <c r="C3" s="4" t="s">
        <v>199</v>
      </c>
      <c r="D3" s="2"/>
      <c r="E3" s="2"/>
      <c r="F3" s="2"/>
      <c r="G3" s="2"/>
      <c r="H3" s="2"/>
      <c r="I3" s="2"/>
      <c r="J3" s="2"/>
      <c r="K3" s="2"/>
      <c r="L3" s="2"/>
      <c r="M3" s="2"/>
      <c r="N3" s="2"/>
      <c r="O3" s="2"/>
    </row>
    <row r="4" customFormat="false" ht="24" hidden="false" customHeight="true" outlineLevel="0" collapsed="false">
      <c r="A4" s="1"/>
      <c r="B4" s="1"/>
      <c r="C4" s="2"/>
      <c r="D4" s="2"/>
      <c r="E4" s="2"/>
      <c r="F4" s="2"/>
      <c r="G4" s="2" t="s">
        <v>2</v>
      </c>
      <c r="H4" s="12" t="str">
        <f aca="false">Dashboard!H4</f>
        <v>Base</v>
      </c>
      <c r="I4" s="2"/>
      <c r="J4" s="2"/>
      <c r="K4" s="2"/>
      <c r="L4" s="2"/>
      <c r="M4" s="2"/>
      <c r="N4" s="2"/>
      <c r="O4" s="2"/>
    </row>
    <row r="5" customFormat="false" ht="24" hidden="false" customHeight="true" outlineLevel="0" collapsed="false">
      <c r="A5" s="1"/>
      <c r="B5" s="1"/>
      <c r="C5" s="2"/>
      <c r="D5" s="2"/>
      <c r="E5" s="2"/>
      <c r="F5" s="2"/>
      <c r="G5" s="2"/>
      <c r="H5" s="2"/>
      <c r="I5" s="2"/>
      <c r="J5" s="2"/>
      <c r="K5" s="2"/>
      <c r="L5" s="2"/>
      <c r="M5" s="2"/>
      <c r="N5" s="2"/>
      <c r="O5" s="2"/>
    </row>
    <row r="6" customFormat="false" ht="39.75" hidden="false" customHeight="true" outlineLevel="0" collapsed="false">
      <c r="A6" s="1"/>
      <c r="B6" s="1"/>
      <c r="C6" s="13" t="s">
        <v>200</v>
      </c>
      <c r="D6" s="13" t="s">
        <v>201</v>
      </c>
      <c r="E6" s="13" t="s">
        <v>202</v>
      </c>
      <c r="F6" s="13" t="s">
        <v>203</v>
      </c>
      <c r="G6" s="13" t="s">
        <v>204</v>
      </c>
      <c r="H6" s="13" t="s">
        <v>205</v>
      </c>
      <c r="I6" s="13" t="s">
        <v>206</v>
      </c>
      <c r="J6" s="13" t="s">
        <v>207</v>
      </c>
      <c r="K6" s="13" t="s">
        <v>208</v>
      </c>
      <c r="L6" s="13" t="s">
        <v>209</v>
      </c>
      <c r="M6" s="13" t="s">
        <v>210</v>
      </c>
      <c r="N6" s="13" t="s">
        <v>211</v>
      </c>
      <c r="O6" s="13" t="s">
        <v>212</v>
      </c>
    </row>
    <row r="7" customFormat="false" ht="87.75" hidden="false" customHeight="true" outlineLevel="0" collapsed="false">
      <c r="A7" s="1"/>
      <c r="B7" s="1"/>
      <c r="C7" s="19" t="s">
        <v>213</v>
      </c>
      <c r="D7" s="19" t="s">
        <v>214</v>
      </c>
      <c r="E7" s="19" t="s">
        <v>178</v>
      </c>
      <c r="F7" s="19" t="s">
        <v>215</v>
      </c>
      <c r="G7" s="19" t="s">
        <v>216</v>
      </c>
      <c r="H7" s="19"/>
      <c r="I7" s="19" t="s">
        <v>217</v>
      </c>
      <c r="J7" s="19" t="s">
        <v>218</v>
      </c>
      <c r="K7" s="19"/>
      <c r="L7" s="18" t="n">
        <v>46296</v>
      </c>
      <c r="M7" s="49" t="s">
        <v>219</v>
      </c>
      <c r="N7" s="19" t="s">
        <v>220</v>
      </c>
      <c r="O7" s="45" t="str">
        <f aca="false">IF(E7="No","Excluded",IF(E7&lt;&gt;"Yes","Invalid requirement",IF(OR(COUNTIFS($C$7:$C$20,C7)&lt;&gt;1,C7=""),"Invalid ID",IF(G7="Walk","Walk",IF(OR(COUNTBLANK(D7:K7)&gt;0,N7="",NOT(ISNUMBER(L7)),AND(F7&lt;&gt;"Buyer",F7&lt;&gt;"Seller",F7&lt;&gt;"Shared"),AND(G7&lt;&gt;"Investigate",G7&lt;&gt;"Price",G7&lt;&gt;"Protect")),"Missing owner / evidence / resolution",IF(M7="Closed","Closed",IF(M7="Open","Open","Invalid status")))))))</f>
        <v>Missing owner / evidence / resolution</v>
      </c>
    </row>
    <row r="8" customFormat="false" ht="87.75" hidden="false" customHeight="true" outlineLevel="0" collapsed="false">
      <c r="A8" s="1"/>
      <c r="B8" s="1"/>
      <c r="C8" s="19" t="s">
        <v>221</v>
      </c>
      <c r="D8" s="19" t="s">
        <v>222</v>
      </c>
      <c r="E8" s="19" t="s">
        <v>178</v>
      </c>
      <c r="F8" s="19" t="s">
        <v>215</v>
      </c>
      <c r="G8" s="19" t="s">
        <v>223</v>
      </c>
      <c r="H8" s="19"/>
      <c r="I8" s="19" t="s">
        <v>224</v>
      </c>
      <c r="J8" s="19" t="s">
        <v>225</v>
      </c>
      <c r="K8" s="19"/>
      <c r="L8" s="18" t="n">
        <v>46296</v>
      </c>
      <c r="M8" s="49" t="s">
        <v>219</v>
      </c>
      <c r="N8" s="19" t="s">
        <v>226</v>
      </c>
      <c r="O8" s="45" t="str">
        <f aca="false">IF(E8="No","Excluded",IF(E8&lt;&gt;"Yes","Invalid requirement",IF(OR(COUNTIFS($C$7:$C$20,C8)&lt;&gt;1,C8=""),"Invalid ID",IF(G8="Walk","Walk",IF(OR(COUNTBLANK(D8:K8)&gt;0,N8="",NOT(ISNUMBER(L8)),AND(F8&lt;&gt;"Buyer",F8&lt;&gt;"Seller",F8&lt;&gt;"Shared"),AND(G8&lt;&gt;"Investigate",G8&lt;&gt;"Price",G8&lt;&gt;"Protect")),"Missing owner / evidence / resolution",IF(M8="Closed","Closed",IF(M8="Open","Open","Invalid status")))))))</f>
        <v>Missing owner / evidence / resolution</v>
      </c>
    </row>
    <row r="9" customFormat="false" ht="87.75" hidden="false" customHeight="true" outlineLevel="0" collapsed="false">
      <c r="A9" s="1"/>
      <c r="B9" s="1"/>
      <c r="C9" s="19" t="s">
        <v>227</v>
      </c>
      <c r="D9" s="19" t="s">
        <v>228</v>
      </c>
      <c r="E9" s="19" t="s">
        <v>178</v>
      </c>
      <c r="F9" s="19" t="s">
        <v>229</v>
      </c>
      <c r="G9" s="19" t="s">
        <v>223</v>
      </c>
      <c r="H9" s="19"/>
      <c r="I9" s="19" t="s">
        <v>230</v>
      </c>
      <c r="J9" s="19" t="s">
        <v>231</v>
      </c>
      <c r="K9" s="19"/>
      <c r="L9" s="18" t="n">
        <v>46296</v>
      </c>
      <c r="M9" s="49" t="s">
        <v>219</v>
      </c>
      <c r="N9" s="19" t="s">
        <v>232</v>
      </c>
      <c r="O9" s="45" t="str">
        <f aca="false">IF(E9="No","Excluded",IF(E9&lt;&gt;"Yes","Invalid requirement",IF(OR(COUNTIFS($C$7:$C$20,C9)&lt;&gt;1,C9=""),"Invalid ID",IF(G9="Walk","Walk",IF(OR(COUNTBLANK(D9:K9)&gt;0,N9="",NOT(ISNUMBER(L9)),AND(F9&lt;&gt;"Buyer",F9&lt;&gt;"Seller",F9&lt;&gt;"Shared"),AND(G9&lt;&gt;"Investigate",G9&lt;&gt;"Price",G9&lt;&gt;"Protect")),"Missing owner / evidence / resolution",IF(M9="Closed","Closed",IF(M9="Open","Open","Invalid status")))))))</f>
        <v>Missing owner / evidence / resolution</v>
      </c>
    </row>
    <row r="10" customFormat="false" ht="87.75" hidden="false" customHeight="true" outlineLevel="0" collapsed="false">
      <c r="A10" s="1"/>
      <c r="B10" s="1"/>
      <c r="C10" s="19" t="s">
        <v>233</v>
      </c>
      <c r="D10" s="19" t="s">
        <v>234</v>
      </c>
      <c r="E10" s="19" t="s">
        <v>178</v>
      </c>
      <c r="F10" s="19" t="s">
        <v>235</v>
      </c>
      <c r="G10" s="19" t="s">
        <v>216</v>
      </c>
      <c r="H10" s="19"/>
      <c r="I10" s="19" t="s">
        <v>236</v>
      </c>
      <c r="J10" s="19" t="s">
        <v>237</v>
      </c>
      <c r="K10" s="19"/>
      <c r="L10" s="18" t="n">
        <v>46305</v>
      </c>
      <c r="M10" s="49" t="s">
        <v>219</v>
      </c>
      <c r="N10" s="19" t="s">
        <v>238</v>
      </c>
      <c r="O10" s="45" t="str">
        <f aca="false">IF(E10="No","Excluded",IF(E10&lt;&gt;"Yes","Invalid requirement",IF(OR(COUNTIFS($C$7:$C$20,C10)&lt;&gt;1,C10=""),"Invalid ID",IF(G10="Walk","Walk",IF(OR(COUNTBLANK(D10:K10)&gt;0,N10="",NOT(ISNUMBER(L10)),AND(F10&lt;&gt;"Buyer",F10&lt;&gt;"Seller",F10&lt;&gt;"Shared"),AND(G10&lt;&gt;"Investigate",G10&lt;&gt;"Price",G10&lt;&gt;"Protect")),"Missing owner / evidence / resolution",IF(M10="Closed","Closed",IF(M10="Open","Open","Invalid status")))))))</f>
        <v>Missing owner / evidence / resolution</v>
      </c>
    </row>
    <row r="11" customFormat="false" ht="87.75" hidden="false" customHeight="true" outlineLevel="0" collapsed="false">
      <c r="A11" s="1"/>
      <c r="B11" s="1"/>
      <c r="C11" s="19" t="s">
        <v>239</v>
      </c>
      <c r="D11" s="19" t="s">
        <v>240</v>
      </c>
      <c r="E11" s="19" t="s">
        <v>178</v>
      </c>
      <c r="F11" s="19" t="s">
        <v>235</v>
      </c>
      <c r="G11" s="19" t="s">
        <v>216</v>
      </c>
      <c r="H11" s="19"/>
      <c r="I11" s="19" t="s">
        <v>241</v>
      </c>
      <c r="J11" s="19" t="s">
        <v>242</v>
      </c>
      <c r="K11" s="19"/>
      <c r="L11" s="18" t="n">
        <v>46296</v>
      </c>
      <c r="M11" s="49" t="s">
        <v>219</v>
      </c>
      <c r="N11" s="19" t="s">
        <v>243</v>
      </c>
      <c r="O11" s="45" t="str">
        <f aca="false">IF(E11="No","Excluded",IF(E11&lt;&gt;"Yes","Invalid requirement",IF(OR(COUNTIFS($C$7:$C$20,C11)&lt;&gt;1,C11=""),"Invalid ID",IF(G11="Walk","Walk",IF(OR(COUNTBLANK(D11:K11)&gt;0,N11="",NOT(ISNUMBER(L11)),AND(F11&lt;&gt;"Buyer",F11&lt;&gt;"Seller",F11&lt;&gt;"Shared"),AND(G11&lt;&gt;"Investigate",G11&lt;&gt;"Price",G11&lt;&gt;"Protect")),"Missing owner / evidence / resolution",IF(M11="Closed","Closed",IF(M11="Open","Open","Invalid status")))))))</f>
        <v>Missing owner / evidence / resolution</v>
      </c>
    </row>
    <row r="12" customFormat="false" ht="87.75" hidden="false" customHeight="true" outlineLevel="0" collapsed="false">
      <c r="A12" s="1"/>
      <c r="B12" s="1"/>
      <c r="C12" s="19" t="s">
        <v>244</v>
      </c>
      <c r="D12" s="19" t="s">
        <v>245</v>
      </c>
      <c r="E12" s="19" t="s">
        <v>178</v>
      </c>
      <c r="F12" s="19" t="s">
        <v>235</v>
      </c>
      <c r="G12" s="19" t="s">
        <v>246</v>
      </c>
      <c r="H12" s="19"/>
      <c r="I12" s="19" t="s">
        <v>247</v>
      </c>
      <c r="J12" s="19" t="s">
        <v>248</v>
      </c>
      <c r="K12" s="19"/>
      <c r="L12" s="18" t="n">
        <v>46296</v>
      </c>
      <c r="M12" s="49" t="s">
        <v>219</v>
      </c>
      <c r="N12" s="19" t="s">
        <v>249</v>
      </c>
      <c r="O12" s="45" t="str">
        <f aca="false">IF(E12="No","Excluded",IF(E12&lt;&gt;"Yes","Invalid requirement",IF(OR(COUNTIFS($C$7:$C$20,C12)&lt;&gt;1,C12=""),"Invalid ID",IF(G12="Walk","Walk",IF(OR(COUNTBLANK(D12:K12)&gt;0,N12="",NOT(ISNUMBER(L12)),AND(F12&lt;&gt;"Buyer",F12&lt;&gt;"Seller",F12&lt;&gt;"Shared"),AND(G12&lt;&gt;"Investigate",G12&lt;&gt;"Price",G12&lt;&gt;"Protect")),"Missing owner / evidence / resolution",IF(M12="Closed","Closed",IF(M12="Open","Open","Invalid status")))))))</f>
        <v>Missing owner / evidence / resolution</v>
      </c>
    </row>
    <row r="13" customFormat="false" ht="87.75" hidden="false" customHeight="true" outlineLevel="0" collapsed="false">
      <c r="A13" s="1"/>
      <c r="B13" s="1"/>
      <c r="C13" s="19" t="s">
        <v>250</v>
      </c>
      <c r="D13" s="19" t="s">
        <v>251</v>
      </c>
      <c r="E13" s="19" t="s">
        <v>178</v>
      </c>
      <c r="F13" s="19" t="s">
        <v>235</v>
      </c>
      <c r="G13" s="19" t="s">
        <v>216</v>
      </c>
      <c r="H13" s="19"/>
      <c r="I13" s="19" t="s">
        <v>252</v>
      </c>
      <c r="J13" s="19" t="s">
        <v>253</v>
      </c>
      <c r="K13" s="19"/>
      <c r="L13" s="18" t="n">
        <v>46296</v>
      </c>
      <c r="M13" s="49" t="s">
        <v>219</v>
      </c>
      <c r="N13" s="19" t="s">
        <v>254</v>
      </c>
      <c r="O13" s="45" t="str">
        <f aca="false">IF(E13="No","Excluded",IF(E13&lt;&gt;"Yes","Invalid requirement",IF(OR(COUNTIFS($C$7:$C$20,C13)&lt;&gt;1,C13=""),"Invalid ID",IF(G13="Walk","Walk",IF(OR(COUNTBLANK(D13:K13)&gt;0,N13="",NOT(ISNUMBER(L13)),AND(F13&lt;&gt;"Buyer",F13&lt;&gt;"Seller",F13&lt;&gt;"Shared"),AND(G13&lt;&gt;"Investigate",G13&lt;&gt;"Price",G13&lt;&gt;"Protect")),"Missing owner / evidence / resolution",IF(M13="Closed","Closed",IF(M13="Open","Open","Invalid status")))))))</f>
        <v>Missing owner / evidence / resolution</v>
      </c>
    </row>
    <row r="14" customFormat="false" ht="87.75" hidden="false" customHeight="true" outlineLevel="0" collapsed="false">
      <c r="A14" s="1"/>
      <c r="B14" s="1"/>
      <c r="C14" s="19" t="s">
        <v>255</v>
      </c>
      <c r="D14" s="19" t="s">
        <v>256</v>
      </c>
      <c r="E14" s="19" t="s">
        <v>178</v>
      </c>
      <c r="F14" s="19" t="s">
        <v>235</v>
      </c>
      <c r="G14" s="19" t="s">
        <v>216</v>
      </c>
      <c r="H14" s="19"/>
      <c r="I14" s="19" t="s">
        <v>257</v>
      </c>
      <c r="J14" s="19" t="s">
        <v>258</v>
      </c>
      <c r="K14" s="19"/>
      <c r="L14" s="18" t="n">
        <v>46296</v>
      </c>
      <c r="M14" s="49" t="s">
        <v>219</v>
      </c>
      <c r="N14" s="19" t="s">
        <v>259</v>
      </c>
      <c r="O14" s="45" t="str">
        <f aca="false">IF(E14="No","Excluded",IF(E14&lt;&gt;"Yes","Invalid requirement",IF(OR(COUNTIFS($C$7:$C$20,C14)&lt;&gt;1,C14=""),"Invalid ID",IF(G14="Walk","Walk",IF(OR(COUNTBLANK(D14:K14)&gt;0,N14="",NOT(ISNUMBER(L14)),AND(F14&lt;&gt;"Buyer",F14&lt;&gt;"Seller",F14&lt;&gt;"Shared"),AND(G14&lt;&gt;"Investigate",G14&lt;&gt;"Price",G14&lt;&gt;"Protect")),"Missing owner / evidence / resolution",IF(M14="Closed","Closed",IF(M14="Open","Open","Invalid status")))))))</f>
        <v>Missing owner / evidence / resolution</v>
      </c>
    </row>
    <row r="15" customFormat="false" ht="87.75" hidden="false" customHeight="true" outlineLevel="0" collapsed="false">
      <c r="A15" s="1"/>
      <c r="B15" s="1"/>
      <c r="C15" s="19" t="s">
        <v>260</v>
      </c>
      <c r="D15" s="19" t="s">
        <v>261</v>
      </c>
      <c r="E15" s="19" t="s">
        <v>178</v>
      </c>
      <c r="F15" s="19" t="s">
        <v>235</v>
      </c>
      <c r="G15" s="19" t="s">
        <v>223</v>
      </c>
      <c r="H15" s="19"/>
      <c r="I15" s="19" t="s">
        <v>262</v>
      </c>
      <c r="J15" s="19" t="s">
        <v>263</v>
      </c>
      <c r="K15" s="19"/>
      <c r="L15" s="18" t="n">
        <v>46310</v>
      </c>
      <c r="M15" s="49" t="s">
        <v>219</v>
      </c>
      <c r="N15" s="19" t="s">
        <v>264</v>
      </c>
      <c r="O15" s="45" t="str">
        <f aca="false">IF(E15="No","Excluded",IF(E15&lt;&gt;"Yes","Invalid requirement",IF(OR(COUNTIFS($C$7:$C$20,C15)&lt;&gt;1,C15=""),"Invalid ID",IF(G15="Walk","Walk",IF(OR(COUNTBLANK(D15:K15)&gt;0,N15="",NOT(ISNUMBER(L15)),AND(F15&lt;&gt;"Buyer",F15&lt;&gt;"Seller",F15&lt;&gt;"Shared"),AND(G15&lt;&gt;"Investigate",G15&lt;&gt;"Price",G15&lt;&gt;"Protect")),"Missing owner / evidence / resolution",IF(M15="Closed","Closed",IF(M15="Open","Open","Invalid status")))))))</f>
        <v>Missing owner / evidence / resolution</v>
      </c>
    </row>
    <row r="16" customFormat="false" ht="87.75" hidden="false" customHeight="true" outlineLevel="0" collapsed="false">
      <c r="A16" s="1"/>
      <c r="B16" s="1"/>
      <c r="C16" s="19" t="s">
        <v>265</v>
      </c>
      <c r="D16" s="19" t="s">
        <v>266</v>
      </c>
      <c r="E16" s="19" t="s">
        <v>178</v>
      </c>
      <c r="F16" s="19" t="s">
        <v>215</v>
      </c>
      <c r="G16" s="19" t="s">
        <v>223</v>
      </c>
      <c r="H16" s="19"/>
      <c r="I16" s="19" t="s">
        <v>267</v>
      </c>
      <c r="J16" s="19" t="s">
        <v>268</v>
      </c>
      <c r="K16" s="19"/>
      <c r="L16" s="18" t="n">
        <v>46296</v>
      </c>
      <c r="M16" s="49" t="s">
        <v>219</v>
      </c>
      <c r="N16" s="19" t="s">
        <v>269</v>
      </c>
      <c r="O16" s="45" t="str">
        <f aca="false">IF(E16="No","Excluded",IF(E16&lt;&gt;"Yes","Invalid requirement",IF(OR(COUNTIFS($C$7:$C$20,C16)&lt;&gt;1,C16=""),"Invalid ID",IF(G16="Walk","Walk",IF(OR(COUNTBLANK(D16:K16)&gt;0,N16="",NOT(ISNUMBER(L16)),AND(F16&lt;&gt;"Buyer",F16&lt;&gt;"Seller",F16&lt;&gt;"Shared"),AND(G16&lt;&gt;"Investigate",G16&lt;&gt;"Price",G16&lt;&gt;"Protect")),"Missing owner / evidence / resolution",IF(M16="Closed","Closed",IF(M16="Open","Open","Invalid status")))))))</f>
        <v>Missing owner / evidence / resolution</v>
      </c>
    </row>
    <row r="17" customFormat="false" ht="87.75" hidden="false" customHeight="true" outlineLevel="0" collapsed="false">
      <c r="A17" s="1"/>
      <c r="B17" s="1"/>
      <c r="C17" s="19" t="s">
        <v>270</v>
      </c>
      <c r="D17" s="19"/>
      <c r="E17" s="19" t="s">
        <v>184</v>
      </c>
      <c r="F17" s="19"/>
      <c r="G17" s="19"/>
      <c r="H17" s="19"/>
      <c r="I17" s="19"/>
      <c r="J17" s="19"/>
      <c r="K17" s="19"/>
      <c r="L17" s="18"/>
      <c r="M17" s="49" t="s">
        <v>219</v>
      </c>
      <c r="N17" s="19"/>
      <c r="O17" s="45" t="str">
        <f aca="false">IF(E17="No","Excluded",IF(E17&lt;&gt;"Yes","Invalid requirement",IF(OR(COUNTIFS($C$7:$C$20,C17)&lt;&gt;1,C17=""),"Invalid ID",IF(G17="Walk","Walk",IF(OR(COUNTBLANK(D17:K17)&gt;0,N17="",NOT(ISNUMBER(L17)),AND(F17&lt;&gt;"Buyer",F17&lt;&gt;"Seller",F17&lt;&gt;"Shared"),AND(G17&lt;&gt;"Investigate",G17&lt;&gt;"Price",G17&lt;&gt;"Protect")),"Missing owner / evidence / resolution",IF(M17="Closed","Closed",IF(M17="Open","Open","Invalid status")))))))</f>
        <v>Excluded</v>
      </c>
    </row>
    <row r="18" customFormat="false" ht="87.75" hidden="false" customHeight="true" outlineLevel="0" collapsed="false">
      <c r="A18" s="1"/>
      <c r="B18" s="1"/>
      <c r="C18" s="19" t="s">
        <v>271</v>
      </c>
      <c r="D18" s="19"/>
      <c r="E18" s="19" t="s">
        <v>184</v>
      </c>
      <c r="F18" s="19"/>
      <c r="G18" s="19"/>
      <c r="H18" s="19"/>
      <c r="I18" s="19"/>
      <c r="J18" s="19"/>
      <c r="K18" s="19"/>
      <c r="L18" s="18"/>
      <c r="M18" s="49" t="s">
        <v>219</v>
      </c>
      <c r="N18" s="19"/>
      <c r="O18" s="45" t="str">
        <f aca="false">IF(E18="No","Excluded",IF(E18&lt;&gt;"Yes","Invalid requirement",IF(OR(COUNTIFS($C$7:$C$20,C18)&lt;&gt;1,C18=""),"Invalid ID",IF(G18="Walk","Walk",IF(OR(COUNTBLANK(D18:K18)&gt;0,N18="",NOT(ISNUMBER(L18)),AND(F18&lt;&gt;"Buyer",F18&lt;&gt;"Seller",F18&lt;&gt;"Shared"),AND(G18&lt;&gt;"Investigate",G18&lt;&gt;"Price",G18&lt;&gt;"Protect")),"Missing owner / evidence / resolution",IF(M18="Closed","Closed",IF(M18="Open","Open","Invalid status")))))))</f>
        <v>Excluded</v>
      </c>
    </row>
    <row r="19" customFormat="false" ht="87.75" hidden="false" customHeight="true" outlineLevel="0" collapsed="false">
      <c r="A19" s="1"/>
      <c r="B19" s="1"/>
      <c r="C19" s="19" t="s">
        <v>272</v>
      </c>
      <c r="D19" s="19"/>
      <c r="E19" s="19" t="s">
        <v>184</v>
      </c>
      <c r="F19" s="19"/>
      <c r="G19" s="19"/>
      <c r="H19" s="19"/>
      <c r="I19" s="19"/>
      <c r="J19" s="19"/>
      <c r="K19" s="19"/>
      <c r="L19" s="18"/>
      <c r="M19" s="49" t="s">
        <v>219</v>
      </c>
      <c r="N19" s="19"/>
      <c r="O19" s="45" t="str">
        <f aca="false">IF(E19="No","Excluded",IF(E19&lt;&gt;"Yes","Invalid requirement",IF(OR(COUNTIFS($C$7:$C$20,C19)&lt;&gt;1,C19=""),"Invalid ID",IF(G19="Walk","Walk",IF(OR(COUNTBLANK(D19:K19)&gt;0,N19="",NOT(ISNUMBER(L19)),AND(F19&lt;&gt;"Buyer",F19&lt;&gt;"Seller",F19&lt;&gt;"Shared"),AND(G19&lt;&gt;"Investigate",G19&lt;&gt;"Price",G19&lt;&gt;"Protect")),"Missing owner / evidence / resolution",IF(M19="Closed","Closed",IF(M19="Open","Open","Invalid status")))))))</f>
        <v>Excluded</v>
      </c>
    </row>
    <row r="20" customFormat="false" ht="87.75" hidden="false" customHeight="true" outlineLevel="0" collapsed="false">
      <c r="A20" s="1"/>
      <c r="B20" s="1"/>
      <c r="C20" s="19" t="s">
        <v>273</v>
      </c>
      <c r="D20" s="19"/>
      <c r="E20" s="19" t="s">
        <v>184</v>
      </c>
      <c r="F20" s="19"/>
      <c r="G20" s="19"/>
      <c r="H20" s="19"/>
      <c r="I20" s="19"/>
      <c r="J20" s="19"/>
      <c r="K20" s="19"/>
      <c r="L20" s="18"/>
      <c r="M20" s="49" t="s">
        <v>219</v>
      </c>
      <c r="N20" s="19"/>
      <c r="O20" s="45" t="str">
        <f aca="false">IF(E20="No","Excluded",IF(E20&lt;&gt;"Yes","Invalid requirement",IF(OR(COUNTIFS($C$7:$C$20,C20)&lt;&gt;1,C20=""),"Invalid ID",IF(G20="Walk","Walk",IF(OR(COUNTBLANK(D20:K20)&gt;0,N20="",NOT(ISNUMBER(L20)),AND(F20&lt;&gt;"Buyer",F20&lt;&gt;"Seller",F20&lt;&gt;"Shared"),AND(G20&lt;&gt;"Investigate",G20&lt;&gt;"Price",G20&lt;&gt;"Protect")),"Missing owner / evidence / resolution",IF(M20="Closed","Closed",IF(M20="Open","Open","Invalid status")))))))</f>
        <v>Excluded</v>
      </c>
    </row>
    <row r="21" customFormat="false" ht="24" hidden="false" customHeight="true" outlineLevel="0" collapsed="false">
      <c r="A21" s="1"/>
      <c r="B21" s="1"/>
      <c r="C21" s="2"/>
      <c r="D21" s="2"/>
      <c r="E21" s="2"/>
      <c r="F21" s="2"/>
      <c r="G21" s="2"/>
      <c r="H21" s="2"/>
      <c r="I21" s="2"/>
      <c r="J21" s="2"/>
      <c r="K21" s="2"/>
      <c r="L21" s="2"/>
      <c r="M21" s="2"/>
      <c r="N21" s="2"/>
      <c r="O21" s="2"/>
    </row>
    <row r="22" customFormat="false" ht="24" hidden="false" customHeight="true" outlineLevel="0" collapsed="false">
      <c r="A22" s="1"/>
      <c r="B22" s="1"/>
      <c r="C22" s="2"/>
      <c r="D22" s="2"/>
      <c r="E22" s="2"/>
      <c r="F22" s="2"/>
      <c r="G22" s="2"/>
      <c r="H22" s="2"/>
      <c r="I22" s="2"/>
      <c r="J22" s="2"/>
      <c r="K22" s="2"/>
      <c r="L22" s="2"/>
      <c r="M22" s="2"/>
      <c r="N22" s="2"/>
      <c r="O22" s="2"/>
    </row>
    <row r="23" customFormat="false" ht="24" hidden="false" customHeight="true" outlineLevel="0" collapsed="false">
      <c r="A23" s="1"/>
      <c r="B23" s="1"/>
      <c r="C23" s="4" t="s">
        <v>274</v>
      </c>
      <c r="D23" s="2"/>
      <c r="E23" s="2"/>
      <c r="F23" s="2"/>
      <c r="G23" s="2"/>
      <c r="H23" s="2"/>
      <c r="I23" s="2"/>
      <c r="J23" s="2"/>
      <c r="K23" s="2"/>
      <c r="L23" s="2"/>
      <c r="M23" s="2"/>
      <c r="N23" s="2"/>
      <c r="O23" s="2"/>
    </row>
    <row r="24" customFormat="false" ht="24" hidden="false" customHeight="true" outlineLevel="0" collapsed="false">
      <c r="A24" s="1"/>
      <c r="B24" s="1"/>
      <c r="C24" s="2"/>
      <c r="D24" s="2"/>
      <c r="E24" s="2"/>
      <c r="F24" s="2"/>
      <c r="G24" s="2"/>
      <c r="H24" s="2"/>
      <c r="I24" s="2"/>
      <c r="J24" s="2"/>
      <c r="K24" s="2"/>
      <c r="L24" s="2"/>
      <c r="M24" s="2"/>
      <c r="N24" s="2"/>
      <c r="O24" s="2"/>
    </row>
    <row r="25" customFormat="false" ht="24" hidden="false" customHeight="true" outlineLevel="0" collapsed="false">
      <c r="A25" s="1"/>
      <c r="B25" s="1"/>
      <c r="C25" s="2"/>
      <c r="D25" s="2"/>
      <c r="E25" s="2"/>
      <c r="F25" s="2"/>
      <c r="G25" s="2"/>
      <c r="H25" s="2"/>
      <c r="I25" s="2"/>
      <c r="J25" s="2"/>
      <c r="K25" s="2"/>
      <c r="L25" s="2"/>
      <c r="M25" s="2"/>
      <c r="N25" s="2"/>
      <c r="O25" s="2"/>
    </row>
    <row r="26" customFormat="false" ht="24" hidden="false" customHeight="true" outlineLevel="0" collapsed="false">
      <c r="A26" s="1"/>
      <c r="B26" s="1"/>
      <c r="C26" s="2"/>
      <c r="D26" s="2"/>
      <c r="E26" s="2"/>
      <c r="F26" s="2"/>
      <c r="G26" s="2"/>
      <c r="H26" s="2"/>
      <c r="I26" s="2"/>
      <c r="J26" s="2"/>
      <c r="K26" s="2"/>
      <c r="L26" s="2"/>
      <c r="M26" s="2"/>
      <c r="N26" s="2"/>
      <c r="O26" s="2"/>
    </row>
    <row r="27" customFormat="false" ht="24" hidden="false" customHeight="true" outlineLevel="0" collapsed="false">
      <c r="A27" s="1"/>
      <c r="B27" s="1"/>
      <c r="C27" s="2"/>
      <c r="D27" s="2"/>
      <c r="E27" s="2"/>
      <c r="F27" s="2"/>
      <c r="G27" s="2"/>
      <c r="H27" s="2"/>
      <c r="I27" s="2"/>
      <c r="J27" s="2"/>
      <c r="K27" s="2"/>
      <c r="L27" s="2"/>
      <c r="M27" s="2"/>
      <c r="N27" s="2"/>
      <c r="O27" s="2"/>
    </row>
    <row r="28" customFormat="false" ht="24" hidden="false" customHeight="true" outlineLevel="0" collapsed="false">
      <c r="A28" s="1"/>
      <c r="B28" s="1"/>
      <c r="C28" s="2"/>
      <c r="D28" s="2"/>
      <c r="E28" s="2"/>
      <c r="F28" s="2"/>
      <c r="G28" s="2"/>
      <c r="H28" s="2"/>
      <c r="I28" s="2"/>
      <c r="J28" s="2"/>
      <c r="K28" s="2"/>
      <c r="L28" s="2"/>
      <c r="M28" s="2"/>
      <c r="N28" s="2"/>
      <c r="O28" s="2"/>
    </row>
    <row r="29" customFormat="false" ht="24" hidden="false" customHeight="true" outlineLevel="0" collapsed="false">
      <c r="A29" s="1"/>
      <c r="B29" s="1"/>
      <c r="C29" s="2"/>
      <c r="D29" s="2"/>
      <c r="E29" s="2"/>
      <c r="F29" s="2"/>
      <c r="G29" s="2"/>
      <c r="H29" s="2"/>
      <c r="I29" s="2"/>
      <c r="J29" s="2"/>
      <c r="K29" s="2"/>
      <c r="L29" s="2"/>
      <c r="M29" s="2"/>
      <c r="N29" s="2"/>
      <c r="O29" s="2"/>
    </row>
    <row r="30" customFormat="false" ht="24" hidden="false" customHeight="true" outlineLevel="0" collapsed="false">
      <c r="A30" s="1"/>
      <c r="B30" s="1"/>
      <c r="C30" s="2"/>
      <c r="D30" s="2"/>
      <c r="E30" s="2"/>
      <c r="F30" s="2"/>
      <c r="G30" s="2"/>
      <c r="H30" s="2"/>
      <c r="I30" s="2"/>
      <c r="J30" s="2"/>
      <c r="K30" s="2"/>
      <c r="L30" s="2"/>
      <c r="M30" s="2"/>
      <c r="N30" s="2"/>
      <c r="O30" s="2"/>
    </row>
    <row r="31" customFormat="false" ht="24" hidden="false" customHeight="true" outlineLevel="0" collapsed="false">
      <c r="A31" s="1"/>
      <c r="B31" s="1"/>
      <c r="C31" s="2"/>
      <c r="D31" s="2"/>
      <c r="E31" s="2"/>
      <c r="F31" s="2"/>
      <c r="G31" s="2"/>
      <c r="H31" s="2"/>
      <c r="I31" s="2"/>
      <c r="J31" s="2"/>
      <c r="K31" s="2"/>
      <c r="L31" s="2"/>
      <c r="M31" s="2"/>
      <c r="N31" s="2"/>
      <c r="O31" s="2"/>
    </row>
    <row r="32" customFormat="false" ht="24" hidden="false" customHeight="true" outlineLevel="0" collapsed="false">
      <c r="A32" s="1"/>
      <c r="B32" s="1"/>
      <c r="C32" s="2"/>
      <c r="D32" s="2"/>
      <c r="E32" s="2"/>
      <c r="F32" s="2"/>
      <c r="G32" s="2"/>
      <c r="H32" s="2"/>
      <c r="I32" s="2"/>
      <c r="J32" s="2"/>
      <c r="K32" s="2"/>
      <c r="L32" s="2"/>
      <c r="M32" s="2"/>
      <c r="N32" s="2"/>
      <c r="O32" s="2"/>
    </row>
    <row r="33" customFormat="false" ht="24" hidden="false" customHeight="true" outlineLevel="0" collapsed="false">
      <c r="A33" s="1"/>
      <c r="B33" s="1"/>
      <c r="C33" s="2"/>
      <c r="D33" s="2"/>
      <c r="E33" s="2"/>
      <c r="F33" s="2"/>
      <c r="G33" s="2"/>
      <c r="H33" s="2"/>
      <c r="I33" s="2"/>
      <c r="J33" s="2"/>
      <c r="K33" s="2"/>
      <c r="L33" s="2"/>
      <c r="M33" s="2"/>
      <c r="N33" s="2"/>
      <c r="O33" s="2"/>
    </row>
    <row r="34" customFormat="false" ht="24" hidden="false" customHeight="true" outlineLevel="0" collapsed="false">
      <c r="A34" s="1"/>
      <c r="B34" s="1"/>
      <c r="C34" s="2"/>
      <c r="D34" s="2"/>
      <c r="E34" s="2"/>
      <c r="F34" s="2"/>
      <c r="G34" s="2"/>
      <c r="H34" s="2"/>
      <c r="I34" s="2"/>
      <c r="J34" s="2"/>
      <c r="K34" s="2"/>
      <c r="L34" s="2"/>
      <c r="M34" s="2"/>
      <c r="N34" s="2"/>
      <c r="O34" s="2"/>
    </row>
    <row r="35" customFormat="false" ht="24" hidden="false" customHeight="true" outlineLevel="0" collapsed="false">
      <c r="A35" s="1"/>
      <c r="B35" s="1"/>
      <c r="C35" s="2"/>
      <c r="D35" s="2"/>
      <c r="E35" s="2"/>
      <c r="F35" s="2"/>
      <c r="G35" s="2"/>
      <c r="H35" s="2"/>
      <c r="I35" s="2"/>
      <c r="J35" s="2"/>
      <c r="K35" s="2"/>
      <c r="L35" s="2"/>
      <c r="M35" s="2"/>
      <c r="N35" s="2"/>
      <c r="O35" s="2"/>
    </row>
    <row r="36" customFormat="false" ht="24" hidden="false" customHeight="true" outlineLevel="0" collapsed="false">
      <c r="A36" s="1"/>
      <c r="B36" s="1"/>
      <c r="C36" s="2"/>
      <c r="D36" s="2"/>
      <c r="E36" s="2"/>
      <c r="F36" s="2"/>
      <c r="G36" s="2"/>
      <c r="H36" s="2"/>
      <c r="I36" s="2"/>
      <c r="J36" s="2"/>
      <c r="K36" s="2"/>
      <c r="L36" s="2"/>
      <c r="M36" s="2"/>
      <c r="N36" s="2"/>
      <c r="O36" s="2"/>
    </row>
    <row r="37" customFormat="false" ht="24" hidden="false" customHeight="true" outlineLevel="0" collapsed="false">
      <c r="A37" s="1"/>
      <c r="B37" s="1"/>
      <c r="C37" s="2"/>
      <c r="D37" s="2"/>
      <c r="E37" s="2"/>
      <c r="F37" s="2"/>
      <c r="G37" s="2"/>
      <c r="H37" s="2"/>
      <c r="I37" s="2"/>
      <c r="J37" s="2"/>
      <c r="K37" s="2"/>
      <c r="L37" s="2"/>
      <c r="M37" s="2"/>
      <c r="N37" s="2"/>
      <c r="O37" s="2"/>
    </row>
    <row r="38" customFormat="false" ht="24" hidden="false" customHeight="true" outlineLevel="0" collapsed="false">
      <c r="A38" s="1"/>
      <c r="B38" s="1"/>
      <c r="C38" s="2"/>
      <c r="D38" s="2"/>
      <c r="E38" s="2"/>
      <c r="F38" s="2"/>
      <c r="G38" s="2"/>
      <c r="H38" s="2"/>
      <c r="I38" s="2"/>
      <c r="J38" s="2"/>
      <c r="K38" s="2"/>
      <c r="L38" s="2"/>
      <c r="M38" s="2"/>
      <c r="N38" s="2"/>
      <c r="O38" s="2"/>
    </row>
    <row r="39" customFormat="false" ht="24" hidden="false" customHeight="true" outlineLevel="0" collapsed="false">
      <c r="A39" s="1"/>
      <c r="B39" s="1"/>
      <c r="C39" s="2"/>
      <c r="D39" s="2"/>
      <c r="E39" s="2"/>
      <c r="F39" s="2"/>
      <c r="G39" s="2"/>
      <c r="H39" s="2"/>
      <c r="I39" s="2"/>
      <c r="J39" s="2"/>
      <c r="K39" s="2"/>
      <c r="L39" s="2"/>
      <c r="M39" s="2"/>
      <c r="N39" s="2"/>
      <c r="O39" s="2"/>
    </row>
    <row r="40" customFormat="false" ht="24" hidden="false" customHeight="true" outlineLevel="0" collapsed="false">
      <c r="A40" s="1"/>
      <c r="B40" s="1"/>
      <c r="C40" s="2"/>
      <c r="D40" s="2"/>
      <c r="E40" s="2"/>
      <c r="F40" s="2"/>
      <c r="G40" s="2"/>
      <c r="H40" s="2"/>
      <c r="I40" s="2"/>
      <c r="J40" s="2"/>
      <c r="K40" s="2"/>
      <c r="L40" s="2"/>
      <c r="M40" s="2"/>
      <c r="N40" s="2"/>
      <c r="O40" s="2"/>
    </row>
    <row r="41" customFormat="false" ht="24" hidden="false" customHeight="true" outlineLevel="0" collapsed="false">
      <c r="A41" s="1"/>
      <c r="B41" s="1"/>
      <c r="C41" s="2"/>
      <c r="D41" s="2"/>
      <c r="E41" s="2"/>
      <c r="F41" s="2"/>
      <c r="G41" s="2"/>
      <c r="H41" s="2"/>
      <c r="I41" s="2"/>
      <c r="J41" s="2"/>
      <c r="K41" s="2"/>
      <c r="L41" s="2"/>
      <c r="M41" s="2"/>
      <c r="N41" s="2"/>
      <c r="O41" s="2"/>
    </row>
    <row r="42" customFormat="false" ht="24" hidden="false" customHeight="true" outlineLevel="0" collapsed="false">
      <c r="A42" s="1"/>
      <c r="B42" s="1"/>
      <c r="C42" s="2"/>
      <c r="D42" s="2"/>
      <c r="E42" s="2"/>
      <c r="F42" s="2"/>
      <c r="G42" s="2"/>
      <c r="H42" s="2"/>
      <c r="I42" s="2"/>
      <c r="J42" s="2"/>
      <c r="K42" s="2"/>
      <c r="L42" s="2"/>
      <c r="M42" s="2"/>
      <c r="N42" s="2"/>
      <c r="O42" s="2"/>
    </row>
    <row r="43" customFormat="false" ht="24" hidden="false" customHeight="true" outlineLevel="0" collapsed="false">
      <c r="A43" s="1"/>
      <c r="B43" s="1"/>
      <c r="C43" s="2"/>
      <c r="D43" s="2"/>
      <c r="E43" s="2"/>
      <c r="F43" s="2"/>
      <c r="G43" s="2"/>
      <c r="H43" s="2"/>
      <c r="I43" s="2"/>
      <c r="J43" s="2"/>
      <c r="K43" s="2"/>
      <c r="L43" s="2"/>
      <c r="M43" s="2"/>
      <c r="N43" s="2"/>
      <c r="O43" s="2"/>
    </row>
    <row r="44" customFormat="false" ht="24" hidden="false" customHeight="true" outlineLevel="0" collapsed="false">
      <c r="A44" s="1"/>
      <c r="B44" s="1"/>
      <c r="C44" s="2"/>
      <c r="D44" s="2"/>
      <c r="E44" s="2"/>
      <c r="F44" s="2"/>
      <c r="G44" s="2"/>
      <c r="H44" s="2"/>
      <c r="I44" s="2"/>
      <c r="J44" s="2"/>
      <c r="K44" s="2"/>
      <c r="L44" s="2"/>
      <c r="M44" s="2"/>
      <c r="N44" s="2"/>
      <c r="O44" s="2"/>
    </row>
    <row r="45" customFormat="false" ht="24" hidden="false" customHeight="true" outlineLevel="0" collapsed="false">
      <c r="A45" s="1"/>
      <c r="B45" s="1"/>
      <c r="C45" s="2"/>
      <c r="D45" s="2"/>
      <c r="E45" s="2"/>
      <c r="F45" s="2"/>
      <c r="G45" s="2"/>
      <c r="H45" s="2"/>
      <c r="I45" s="2"/>
      <c r="J45" s="2"/>
      <c r="K45" s="2"/>
      <c r="L45" s="2"/>
      <c r="M45" s="2"/>
      <c r="N45" s="2"/>
      <c r="O45" s="2"/>
    </row>
    <row r="46" customFormat="false" ht="24" hidden="false" customHeight="true" outlineLevel="0" collapsed="false">
      <c r="A46" s="1"/>
      <c r="B46" s="1"/>
      <c r="C46" s="2"/>
      <c r="D46" s="2"/>
      <c r="E46" s="2"/>
      <c r="F46" s="2"/>
      <c r="G46" s="2"/>
      <c r="H46" s="2"/>
      <c r="I46" s="2"/>
      <c r="J46" s="2"/>
      <c r="K46" s="2"/>
      <c r="L46" s="2"/>
      <c r="M46" s="2"/>
      <c r="N46" s="2"/>
      <c r="O46" s="2"/>
    </row>
    <row r="47" customFormat="false" ht="24" hidden="false" customHeight="true" outlineLevel="0" collapsed="false">
      <c r="A47" s="1"/>
      <c r="B47" s="1"/>
      <c r="C47" s="2"/>
      <c r="D47" s="2"/>
      <c r="E47" s="2"/>
      <c r="F47" s="2"/>
      <c r="G47" s="2"/>
      <c r="H47" s="2"/>
      <c r="I47" s="2"/>
      <c r="J47" s="2"/>
      <c r="K47" s="2"/>
      <c r="L47" s="2"/>
      <c r="M47" s="2"/>
      <c r="N47" s="2"/>
      <c r="O47" s="2"/>
    </row>
    <row r="48" customFormat="false" ht="24" hidden="false" customHeight="true" outlineLevel="0" collapsed="false">
      <c r="A48" s="1"/>
      <c r="B48" s="1"/>
      <c r="C48" s="2"/>
      <c r="D48" s="2"/>
      <c r="E48" s="2"/>
      <c r="F48" s="2"/>
      <c r="G48" s="2"/>
      <c r="H48" s="2"/>
      <c r="I48" s="2"/>
      <c r="J48" s="2"/>
      <c r="K48" s="2"/>
      <c r="L48" s="2"/>
      <c r="M48" s="2"/>
      <c r="N48" s="2"/>
      <c r="O48" s="2"/>
    </row>
    <row r="49" customFormat="false" ht="24" hidden="false" customHeight="true" outlineLevel="0" collapsed="false">
      <c r="A49" s="1"/>
      <c r="B49" s="1"/>
      <c r="C49" s="2"/>
      <c r="D49" s="2"/>
      <c r="E49" s="2"/>
      <c r="F49" s="2"/>
      <c r="G49" s="2"/>
      <c r="H49" s="2"/>
      <c r="I49" s="2"/>
      <c r="J49" s="2"/>
      <c r="K49" s="2"/>
      <c r="L49" s="2"/>
      <c r="M49" s="2"/>
      <c r="N49" s="2"/>
      <c r="O49" s="2"/>
    </row>
    <row r="50" customFormat="false" ht="24" hidden="false" customHeight="true" outlineLevel="0" collapsed="false">
      <c r="A50" s="1"/>
      <c r="B50" s="1"/>
      <c r="C50" s="2"/>
      <c r="D50" s="2"/>
      <c r="E50" s="2"/>
      <c r="F50" s="2"/>
      <c r="G50" s="2"/>
      <c r="H50" s="2"/>
      <c r="I50" s="2"/>
      <c r="J50" s="2"/>
      <c r="K50" s="2"/>
      <c r="L50" s="2"/>
      <c r="M50" s="2"/>
      <c r="N50" s="2"/>
      <c r="O50" s="2"/>
    </row>
    <row r="51" customFormat="false" ht="24" hidden="false" customHeight="true" outlineLevel="0" collapsed="false">
      <c r="A51" s="1"/>
      <c r="B51" s="1"/>
      <c r="C51" s="2"/>
      <c r="D51" s="2"/>
      <c r="E51" s="2"/>
      <c r="F51" s="2"/>
      <c r="G51" s="2"/>
      <c r="H51" s="2"/>
      <c r="I51" s="2"/>
      <c r="J51" s="2"/>
      <c r="K51" s="2"/>
      <c r="L51" s="2"/>
      <c r="M51" s="2"/>
      <c r="N51" s="2"/>
      <c r="O51" s="2"/>
    </row>
    <row r="52" customFormat="false" ht="24" hidden="false" customHeight="true" outlineLevel="0" collapsed="false">
      <c r="A52" s="1"/>
      <c r="B52" s="1"/>
      <c r="C52" s="2"/>
      <c r="D52" s="2"/>
      <c r="E52" s="2"/>
      <c r="F52" s="2"/>
      <c r="G52" s="2"/>
      <c r="H52" s="2"/>
      <c r="I52" s="2"/>
      <c r="J52" s="2"/>
      <c r="K52" s="2"/>
      <c r="L52" s="2"/>
      <c r="M52" s="2"/>
      <c r="N52" s="2"/>
      <c r="O52" s="2"/>
    </row>
    <row r="53" customFormat="false" ht="24" hidden="false" customHeight="true" outlineLevel="0" collapsed="false">
      <c r="A53" s="1"/>
      <c r="B53" s="1"/>
      <c r="C53" s="2"/>
      <c r="D53" s="2"/>
      <c r="E53" s="2"/>
      <c r="F53" s="2"/>
      <c r="G53" s="2"/>
      <c r="H53" s="2"/>
      <c r="I53" s="2"/>
      <c r="J53" s="2"/>
      <c r="K53" s="2"/>
      <c r="L53" s="2"/>
      <c r="M53" s="2"/>
      <c r="N53" s="2"/>
      <c r="O53" s="2"/>
    </row>
    <row r="54" customFormat="false" ht="24" hidden="false" customHeight="true" outlineLevel="0" collapsed="false">
      <c r="A54" s="1"/>
      <c r="B54" s="1"/>
      <c r="C54" s="2"/>
      <c r="D54" s="2"/>
      <c r="E54" s="2"/>
      <c r="F54" s="2"/>
      <c r="G54" s="2"/>
      <c r="H54" s="2"/>
      <c r="I54" s="2"/>
      <c r="J54" s="2"/>
      <c r="K54" s="2"/>
      <c r="L54" s="2"/>
      <c r="M54" s="2"/>
      <c r="N54" s="2"/>
      <c r="O54" s="2"/>
    </row>
    <row r="55" customFormat="false" ht="24" hidden="false" customHeight="true" outlineLevel="0" collapsed="false">
      <c r="A55" s="1"/>
      <c r="B55" s="1"/>
      <c r="C55" s="2"/>
      <c r="D55" s="2"/>
      <c r="E55" s="2"/>
      <c r="F55" s="2"/>
      <c r="G55" s="2"/>
      <c r="H55" s="2"/>
      <c r="I55" s="2"/>
      <c r="J55" s="2"/>
      <c r="K55" s="2"/>
      <c r="L55" s="2"/>
      <c r="M55" s="2"/>
      <c r="N55" s="2"/>
      <c r="O55" s="2"/>
    </row>
    <row r="56" customFormat="false" ht="24" hidden="false" customHeight="true" outlineLevel="0" collapsed="false">
      <c r="A56" s="1"/>
      <c r="B56" s="1"/>
      <c r="C56" s="2"/>
      <c r="D56" s="2"/>
      <c r="E56" s="2"/>
      <c r="F56" s="2"/>
      <c r="G56" s="2"/>
      <c r="H56" s="2"/>
      <c r="I56" s="2"/>
      <c r="J56" s="2"/>
      <c r="K56" s="2"/>
      <c r="L56" s="2"/>
      <c r="M56" s="2"/>
      <c r="N56" s="2"/>
      <c r="O56" s="2"/>
    </row>
    <row r="57" customFormat="false" ht="24" hidden="false" customHeight="true" outlineLevel="0" collapsed="false">
      <c r="A57" s="1"/>
      <c r="B57" s="1"/>
      <c r="C57" s="2"/>
      <c r="D57" s="2"/>
      <c r="E57" s="2"/>
      <c r="F57" s="2"/>
      <c r="G57" s="2"/>
      <c r="H57" s="2"/>
      <c r="I57" s="2"/>
      <c r="J57" s="2"/>
      <c r="K57" s="2"/>
      <c r="L57" s="2"/>
      <c r="M57" s="2"/>
      <c r="N57" s="2"/>
      <c r="O57" s="2"/>
    </row>
    <row r="58" customFormat="false" ht="24" hidden="false" customHeight="true" outlineLevel="0" collapsed="false">
      <c r="A58" s="1"/>
      <c r="B58" s="1"/>
      <c r="C58" s="2"/>
      <c r="D58" s="2"/>
      <c r="E58" s="2"/>
      <c r="F58" s="2"/>
      <c r="G58" s="2"/>
      <c r="H58" s="2"/>
      <c r="I58" s="2"/>
      <c r="J58" s="2"/>
      <c r="K58" s="2"/>
      <c r="L58" s="2"/>
      <c r="M58" s="2"/>
      <c r="N58" s="2"/>
      <c r="O58" s="2"/>
    </row>
    <row r="59" customFormat="false" ht="24" hidden="false" customHeight="true" outlineLevel="0" collapsed="false">
      <c r="A59" s="1"/>
      <c r="B59" s="1"/>
      <c r="C59" s="2"/>
      <c r="D59" s="2"/>
      <c r="E59" s="2"/>
      <c r="F59" s="2"/>
      <c r="G59" s="2"/>
      <c r="H59" s="2"/>
      <c r="I59" s="2"/>
      <c r="J59" s="2"/>
      <c r="K59" s="2"/>
      <c r="L59" s="2"/>
      <c r="M59" s="2"/>
      <c r="N59" s="2"/>
      <c r="O59" s="2"/>
    </row>
    <row r="60" customFormat="false" ht="24" hidden="false" customHeight="true" outlineLevel="0" collapsed="false">
      <c r="A60" s="1"/>
      <c r="B60" s="1"/>
      <c r="C60" s="2"/>
      <c r="D60" s="2"/>
      <c r="E60" s="2"/>
      <c r="F60" s="2"/>
      <c r="G60" s="2"/>
      <c r="H60" s="2"/>
      <c r="I60" s="2"/>
      <c r="J60" s="2"/>
      <c r="K60" s="2"/>
      <c r="L60" s="2"/>
      <c r="M60" s="2"/>
      <c r="N60" s="2"/>
      <c r="O60" s="2"/>
    </row>
    <row r="61" customFormat="false" ht="24" hidden="false" customHeight="true" outlineLevel="0" collapsed="false">
      <c r="A61" s="1"/>
      <c r="B61" s="1"/>
      <c r="C61" s="2"/>
      <c r="D61" s="2"/>
      <c r="E61" s="2"/>
      <c r="F61" s="2"/>
      <c r="G61" s="2"/>
      <c r="H61" s="2"/>
      <c r="I61" s="2"/>
      <c r="J61" s="2"/>
      <c r="K61" s="2"/>
      <c r="L61" s="2"/>
      <c r="M61" s="2"/>
      <c r="N61" s="2"/>
      <c r="O61" s="2"/>
    </row>
    <row r="62" customFormat="false" ht="24" hidden="false" customHeight="true" outlineLevel="0" collapsed="false">
      <c r="A62" s="1"/>
      <c r="B62" s="1"/>
      <c r="C62" s="2"/>
      <c r="D62" s="2"/>
      <c r="E62" s="2"/>
      <c r="F62" s="2"/>
      <c r="G62" s="2"/>
      <c r="H62" s="2"/>
      <c r="I62" s="2"/>
      <c r="J62" s="2"/>
      <c r="K62" s="2"/>
      <c r="L62" s="2"/>
      <c r="M62" s="2"/>
      <c r="N62" s="2"/>
      <c r="O62" s="2"/>
    </row>
    <row r="63" customFormat="false" ht="24" hidden="false" customHeight="true" outlineLevel="0" collapsed="false">
      <c r="A63" s="1"/>
      <c r="B63" s="1"/>
      <c r="C63" s="2"/>
      <c r="D63" s="2"/>
      <c r="E63" s="2"/>
      <c r="F63" s="2"/>
      <c r="G63" s="2"/>
      <c r="H63" s="2"/>
      <c r="I63" s="2"/>
      <c r="J63" s="2"/>
      <c r="K63" s="2"/>
      <c r="L63" s="2"/>
      <c r="M63" s="2"/>
      <c r="N63" s="2"/>
      <c r="O63" s="2"/>
    </row>
    <row r="64" customFormat="false" ht="24" hidden="false" customHeight="true" outlineLevel="0" collapsed="false">
      <c r="A64" s="1"/>
      <c r="B64" s="1"/>
      <c r="C64" s="2"/>
      <c r="D64" s="2"/>
      <c r="E64" s="2"/>
      <c r="F64" s="2"/>
      <c r="G64" s="2"/>
      <c r="H64" s="2"/>
      <c r="I64" s="2"/>
      <c r="J64" s="2"/>
      <c r="K64" s="2"/>
      <c r="L64" s="2"/>
      <c r="M64" s="2"/>
      <c r="N64" s="2"/>
      <c r="O64" s="2"/>
    </row>
    <row r="65" customFormat="false" ht="24" hidden="false" customHeight="true" outlineLevel="0" collapsed="false">
      <c r="A65" s="1"/>
      <c r="B65" s="1"/>
      <c r="C65" s="2"/>
      <c r="D65" s="2"/>
      <c r="E65" s="2"/>
      <c r="F65" s="2"/>
      <c r="G65" s="2"/>
      <c r="H65" s="2"/>
      <c r="I65" s="2"/>
      <c r="J65" s="2"/>
      <c r="K65" s="2"/>
      <c r="L65" s="2"/>
      <c r="M65" s="2"/>
      <c r="N65" s="2"/>
      <c r="O65" s="2"/>
    </row>
    <row r="66" customFormat="false" ht="24" hidden="false" customHeight="true" outlineLevel="0" collapsed="false">
      <c r="A66" s="1"/>
      <c r="B66" s="1"/>
      <c r="C66" s="2"/>
      <c r="D66" s="2"/>
      <c r="E66" s="2"/>
      <c r="F66" s="2"/>
      <c r="G66" s="2"/>
      <c r="H66" s="2"/>
      <c r="I66" s="2"/>
      <c r="J66" s="2"/>
      <c r="K66" s="2"/>
      <c r="L66" s="2"/>
      <c r="M66" s="2"/>
      <c r="N66" s="2"/>
      <c r="O66" s="2"/>
    </row>
    <row r="67" customFormat="false" ht="24" hidden="false" customHeight="true" outlineLevel="0" collapsed="false">
      <c r="A67" s="1"/>
      <c r="B67" s="1"/>
      <c r="C67" s="2"/>
      <c r="D67" s="2"/>
      <c r="E67" s="2"/>
      <c r="F67" s="2"/>
      <c r="G67" s="2"/>
      <c r="H67" s="2"/>
      <c r="I67" s="2"/>
      <c r="J67" s="2"/>
      <c r="K67" s="2"/>
      <c r="L67" s="2"/>
      <c r="M67" s="2"/>
      <c r="N67" s="2"/>
      <c r="O67" s="2"/>
    </row>
    <row r="68" customFormat="false" ht="24" hidden="false" customHeight="true" outlineLevel="0" collapsed="false">
      <c r="A68" s="1"/>
      <c r="B68" s="1"/>
      <c r="C68" s="2"/>
      <c r="D68" s="2"/>
      <c r="E68" s="2"/>
      <c r="F68" s="2"/>
      <c r="G68" s="2"/>
      <c r="H68" s="2"/>
      <c r="I68" s="2"/>
      <c r="J68" s="2"/>
      <c r="K68" s="2"/>
      <c r="L68" s="2"/>
      <c r="M68" s="2"/>
      <c r="N68" s="2"/>
      <c r="O68" s="2"/>
    </row>
    <row r="69" customFormat="false" ht="24" hidden="false" customHeight="true" outlineLevel="0" collapsed="false">
      <c r="A69" s="1"/>
      <c r="B69" s="1"/>
      <c r="C69" s="2"/>
      <c r="D69" s="2"/>
      <c r="E69" s="2"/>
      <c r="F69" s="2"/>
      <c r="G69" s="2"/>
      <c r="H69" s="2"/>
      <c r="I69" s="2"/>
      <c r="J69" s="2"/>
      <c r="K69" s="2"/>
      <c r="L69" s="2"/>
      <c r="M69" s="2"/>
      <c r="N69" s="2"/>
      <c r="O69" s="2"/>
    </row>
    <row r="70" customFormat="false" ht="24" hidden="false" customHeight="true" outlineLevel="0" collapsed="false">
      <c r="A70" s="1"/>
      <c r="B70" s="1"/>
      <c r="C70" s="2"/>
      <c r="D70" s="2"/>
      <c r="E70" s="2"/>
      <c r="F70" s="2"/>
      <c r="G70" s="2"/>
      <c r="H70" s="2"/>
      <c r="I70" s="2"/>
      <c r="J70" s="2"/>
      <c r="K70" s="2"/>
      <c r="L70" s="2"/>
      <c r="M70" s="2"/>
      <c r="N70" s="2"/>
      <c r="O70" s="2"/>
    </row>
    <row r="71" customFormat="false" ht="24" hidden="false" customHeight="true" outlineLevel="0" collapsed="false">
      <c r="A71" s="1"/>
      <c r="B71" s="1"/>
      <c r="C71" s="2"/>
      <c r="D71" s="2"/>
      <c r="E71" s="2"/>
      <c r="F71" s="2"/>
      <c r="G71" s="2"/>
      <c r="H71" s="2"/>
      <c r="I71" s="2"/>
      <c r="J71" s="2"/>
      <c r="K71" s="2"/>
      <c r="L71" s="2"/>
      <c r="M71" s="2"/>
      <c r="N71" s="2"/>
      <c r="O71" s="2"/>
    </row>
    <row r="72" customFormat="false" ht="24" hidden="false" customHeight="true" outlineLevel="0" collapsed="false">
      <c r="A72" s="1"/>
      <c r="B72" s="1"/>
      <c r="C72" s="2"/>
      <c r="D72" s="2"/>
      <c r="E72" s="2"/>
      <c r="F72" s="2"/>
      <c r="G72" s="2"/>
      <c r="H72" s="2"/>
      <c r="I72" s="2"/>
      <c r="J72" s="2"/>
      <c r="K72" s="2"/>
      <c r="L72" s="2"/>
      <c r="M72" s="2"/>
      <c r="N72" s="2"/>
      <c r="O72" s="2"/>
    </row>
    <row r="73" customFormat="false" ht="24" hidden="false" customHeight="true" outlineLevel="0" collapsed="false">
      <c r="A73" s="1"/>
      <c r="B73" s="1"/>
      <c r="C73" s="2"/>
      <c r="D73" s="2"/>
      <c r="E73" s="2"/>
      <c r="F73" s="2"/>
      <c r="G73" s="2"/>
      <c r="H73" s="2"/>
      <c r="I73" s="2"/>
      <c r="J73" s="2"/>
      <c r="K73" s="2"/>
      <c r="L73" s="2"/>
      <c r="M73" s="2"/>
      <c r="N73" s="2"/>
      <c r="O73" s="2"/>
    </row>
    <row r="74" customFormat="false" ht="24" hidden="false" customHeight="true" outlineLevel="0" collapsed="false">
      <c r="A74" s="1"/>
      <c r="B74" s="1"/>
      <c r="C74" s="2"/>
      <c r="D74" s="2"/>
      <c r="E74" s="2"/>
      <c r="F74" s="2"/>
      <c r="G74" s="2"/>
      <c r="H74" s="2"/>
      <c r="I74" s="2"/>
      <c r="J74" s="2"/>
      <c r="K74" s="2"/>
      <c r="L74" s="2"/>
      <c r="M74" s="2"/>
      <c r="N74" s="2"/>
      <c r="O74" s="2"/>
    </row>
    <row r="75" customFormat="false" ht="24" hidden="false" customHeight="true" outlineLevel="0" collapsed="false">
      <c r="A75" s="1"/>
      <c r="B75" s="1"/>
      <c r="C75" s="2"/>
      <c r="D75" s="2"/>
      <c r="E75" s="2"/>
      <c r="F75" s="2"/>
      <c r="G75" s="2"/>
      <c r="H75" s="2"/>
      <c r="I75" s="2"/>
      <c r="J75" s="2"/>
      <c r="K75" s="2"/>
      <c r="L75" s="2"/>
      <c r="M75" s="2"/>
      <c r="N75" s="2"/>
      <c r="O75" s="2"/>
    </row>
    <row r="76" customFormat="false" ht="24" hidden="false" customHeight="true" outlineLevel="0" collapsed="false">
      <c r="A76" s="1"/>
      <c r="B76" s="1"/>
      <c r="C76" s="2"/>
      <c r="D76" s="2"/>
      <c r="E76" s="2"/>
      <c r="F76" s="2"/>
      <c r="G76" s="2"/>
      <c r="H76" s="2"/>
      <c r="I76" s="2"/>
      <c r="J76" s="2"/>
      <c r="K76" s="2"/>
      <c r="L76" s="2"/>
      <c r="M76" s="2"/>
      <c r="N76" s="2"/>
      <c r="O76" s="2"/>
    </row>
    <row r="77" customFormat="false" ht="24" hidden="false" customHeight="true" outlineLevel="0" collapsed="false">
      <c r="A77" s="1"/>
      <c r="B77" s="1"/>
      <c r="C77" s="2"/>
      <c r="D77" s="2"/>
      <c r="E77" s="2"/>
      <c r="F77" s="2"/>
      <c r="G77" s="2"/>
      <c r="H77" s="2"/>
      <c r="I77" s="2"/>
      <c r="J77" s="2"/>
      <c r="K77" s="2"/>
      <c r="L77" s="2"/>
      <c r="M77" s="2"/>
      <c r="N77" s="2"/>
      <c r="O77" s="2"/>
    </row>
    <row r="78" customFormat="false" ht="24" hidden="false" customHeight="true" outlineLevel="0" collapsed="false">
      <c r="A78" s="1"/>
      <c r="B78" s="1"/>
      <c r="C78" s="2"/>
      <c r="D78" s="2"/>
      <c r="E78" s="2"/>
      <c r="F78" s="2"/>
      <c r="G78" s="2"/>
      <c r="H78" s="2"/>
      <c r="I78" s="2"/>
      <c r="J78" s="2"/>
      <c r="K78" s="2"/>
      <c r="L78" s="2"/>
      <c r="M78" s="2"/>
      <c r="N78" s="2"/>
      <c r="O78" s="2"/>
    </row>
    <row r="79" customFormat="false" ht="24" hidden="false" customHeight="true" outlineLevel="0" collapsed="false">
      <c r="A79" s="1"/>
      <c r="B79" s="1"/>
      <c r="C79" s="2"/>
      <c r="D79" s="2"/>
      <c r="E79" s="2"/>
      <c r="F79" s="2"/>
      <c r="G79" s="2"/>
      <c r="H79" s="2"/>
      <c r="I79" s="2"/>
      <c r="J79" s="2"/>
      <c r="K79" s="2"/>
      <c r="L79" s="2"/>
      <c r="M79" s="2"/>
      <c r="N79" s="2"/>
      <c r="O79" s="2"/>
    </row>
    <row r="80" customFormat="false" ht="24" hidden="false" customHeight="true" outlineLevel="0" collapsed="false">
      <c r="A80" s="1"/>
      <c r="B80" s="1"/>
      <c r="C80" s="2"/>
      <c r="D80" s="2"/>
      <c r="E80" s="2"/>
      <c r="F80" s="2"/>
      <c r="G80" s="2"/>
      <c r="H80" s="2"/>
      <c r="I80" s="2"/>
      <c r="J80" s="2"/>
      <c r="K80" s="2"/>
      <c r="L80" s="2"/>
      <c r="M80" s="2"/>
      <c r="N80" s="2"/>
      <c r="O80" s="2"/>
    </row>
    <row r="81" customFormat="false" ht="24" hidden="false" customHeight="true" outlineLevel="0" collapsed="false">
      <c r="A81" s="1"/>
      <c r="B81" s="1"/>
      <c r="C81" s="2"/>
      <c r="D81" s="2"/>
      <c r="E81" s="2"/>
      <c r="F81" s="2"/>
      <c r="G81" s="2"/>
      <c r="H81" s="2"/>
      <c r="I81" s="2"/>
      <c r="J81" s="2"/>
      <c r="K81" s="2"/>
      <c r="L81" s="2"/>
      <c r="M81" s="2"/>
      <c r="N81" s="2"/>
      <c r="O81" s="2"/>
    </row>
    <row r="82" customFormat="false" ht="24" hidden="false" customHeight="true" outlineLevel="0" collapsed="false">
      <c r="A82" s="1"/>
      <c r="B82" s="1"/>
      <c r="C82" s="2"/>
      <c r="D82" s="2"/>
      <c r="E82" s="2"/>
      <c r="F82" s="2"/>
      <c r="G82" s="2"/>
      <c r="H82" s="2"/>
      <c r="I82" s="2"/>
      <c r="J82" s="2"/>
      <c r="K82" s="2"/>
      <c r="L82" s="2"/>
      <c r="M82" s="2"/>
      <c r="N82" s="2"/>
      <c r="O82" s="2"/>
    </row>
    <row r="83" customFormat="false" ht="24" hidden="false" customHeight="true" outlineLevel="0" collapsed="false">
      <c r="A83" s="1"/>
      <c r="B83" s="1"/>
      <c r="C83" s="2"/>
      <c r="D83" s="2"/>
      <c r="E83" s="2"/>
      <c r="F83" s="2"/>
      <c r="G83" s="2"/>
      <c r="H83" s="2"/>
      <c r="I83" s="2"/>
      <c r="J83" s="2"/>
      <c r="K83" s="2"/>
      <c r="L83" s="2"/>
      <c r="M83" s="2"/>
      <c r="N83" s="2"/>
      <c r="O83" s="2"/>
    </row>
    <row r="84" customFormat="false" ht="24" hidden="false" customHeight="true" outlineLevel="0" collapsed="false">
      <c r="A84" s="1"/>
      <c r="B84" s="1"/>
      <c r="C84" s="2"/>
      <c r="D84" s="2"/>
      <c r="E84" s="2"/>
      <c r="F84" s="2"/>
      <c r="G84" s="2"/>
      <c r="H84" s="2"/>
      <c r="I84" s="2"/>
      <c r="J84" s="2"/>
      <c r="K84" s="2"/>
      <c r="L84" s="2"/>
      <c r="M84" s="2"/>
      <c r="N84" s="2"/>
      <c r="O84" s="2"/>
    </row>
    <row r="85" customFormat="false" ht="24" hidden="false" customHeight="true" outlineLevel="0" collapsed="false">
      <c r="A85" s="1"/>
      <c r="B85" s="1"/>
      <c r="C85" s="2"/>
      <c r="D85" s="2"/>
      <c r="E85" s="2"/>
      <c r="F85" s="2"/>
      <c r="G85" s="2"/>
      <c r="H85" s="2"/>
      <c r="I85" s="2"/>
      <c r="J85" s="2"/>
      <c r="K85" s="2"/>
      <c r="L85" s="2"/>
      <c r="M85" s="2"/>
      <c r="N85" s="2"/>
      <c r="O85" s="2"/>
    </row>
    <row r="86" customFormat="false" ht="24" hidden="false" customHeight="true" outlineLevel="0" collapsed="false">
      <c r="A86" s="1"/>
      <c r="B86" s="1"/>
      <c r="C86" s="2"/>
      <c r="D86" s="2"/>
      <c r="E86" s="2"/>
      <c r="F86" s="2"/>
      <c r="G86" s="2"/>
      <c r="H86" s="2"/>
      <c r="I86" s="2"/>
      <c r="J86" s="2"/>
      <c r="K86" s="2"/>
      <c r="L86" s="2"/>
      <c r="M86" s="2"/>
      <c r="N86" s="2"/>
      <c r="O86" s="2"/>
    </row>
    <row r="87" customFormat="false" ht="24" hidden="false" customHeight="true" outlineLevel="0" collapsed="false">
      <c r="A87" s="1"/>
      <c r="B87" s="1"/>
      <c r="C87" s="2"/>
      <c r="D87" s="2"/>
      <c r="E87" s="2"/>
      <c r="F87" s="2"/>
      <c r="G87" s="2"/>
      <c r="H87" s="2"/>
      <c r="I87" s="2"/>
      <c r="J87" s="2"/>
      <c r="K87" s="2"/>
      <c r="L87" s="2"/>
      <c r="M87" s="2"/>
      <c r="N87" s="2"/>
      <c r="O87" s="2"/>
    </row>
    <row r="88" customFormat="false" ht="24" hidden="false" customHeight="true" outlineLevel="0" collapsed="false">
      <c r="A88" s="1"/>
      <c r="B88" s="1"/>
      <c r="C88" s="2"/>
      <c r="D88" s="2"/>
      <c r="E88" s="2"/>
      <c r="F88" s="2"/>
      <c r="G88" s="2"/>
      <c r="H88" s="2"/>
      <c r="I88" s="2"/>
      <c r="J88" s="2"/>
      <c r="K88" s="2"/>
      <c r="L88" s="2"/>
      <c r="M88" s="2"/>
      <c r="N88" s="2"/>
      <c r="O88" s="2"/>
    </row>
    <row r="89" customFormat="false" ht="24" hidden="false" customHeight="true" outlineLevel="0" collapsed="false">
      <c r="A89" s="1"/>
      <c r="B89" s="1"/>
      <c r="C89" s="2"/>
      <c r="D89" s="2"/>
      <c r="E89" s="2"/>
      <c r="F89" s="2"/>
      <c r="G89" s="2"/>
      <c r="H89" s="2"/>
      <c r="I89" s="2"/>
      <c r="J89" s="2"/>
      <c r="K89" s="2"/>
      <c r="L89" s="2"/>
      <c r="M89" s="2"/>
      <c r="N89" s="2"/>
      <c r="O89" s="2"/>
    </row>
    <row r="90" customFormat="false" ht="24" hidden="false" customHeight="true" outlineLevel="0" collapsed="false">
      <c r="A90" s="1"/>
      <c r="B90" s="1"/>
      <c r="C90" s="2"/>
      <c r="D90" s="2"/>
      <c r="E90" s="2"/>
      <c r="F90" s="2"/>
      <c r="G90" s="2"/>
      <c r="H90" s="2"/>
      <c r="I90" s="2"/>
      <c r="J90" s="2"/>
      <c r="K90" s="2"/>
      <c r="L90" s="2"/>
      <c r="M90" s="2"/>
      <c r="N90" s="2"/>
      <c r="O90" s="2"/>
    </row>
    <row r="91" customFormat="false" ht="24" hidden="false" customHeight="true" outlineLevel="0" collapsed="false">
      <c r="A91" s="1"/>
      <c r="B91" s="1"/>
      <c r="C91" s="2"/>
      <c r="D91" s="2"/>
      <c r="E91" s="2"/>
      <c r="F91" s="2"/>
      <c r="G91" s="2"/>
      <c r="H91" s="2"/>
      <c r="I91" s="2"/>
      <c r="J91" s="2"/>
      <c r="K91" s="2"/>
      <c r="L91" s="2"/>
      <c r="M91" s="2"/>
      <c r="N91" s="2"/>
      <c r="O91" s="2"/>
    </row>
    <row r="92" customFormat="false" ht="24" hidden="false" customHeight="true" outlineLevel="0" collapsed="false">
      <c r="A92" s="1"/>
      <c r="B92" s="1"/>
      <c r="C92" s="2"/>
      <c r="D92" s="2"/>
      <c r="E92" s="2"/>
      <c r="F92" s="2"/>
      <c r="G92" s="2"/>
      <c r="H92" s="2"/>
      <c r="I92" s="2"/>
      <c r="J92" s="2"/>
      <c r="K92" s="2"/>
      <c r="L92" s="2"/>
      <c r="M92" s="2"/>
      <c r="N92" s="2"/>
      <c r="O92" s="2"/>
    </row>
    <row r="93" customFormat="false" ht="24" hidden="false" customHeight="true" outlineLevel="0" collapsed="false">
      <c r="A93" s="1"/>
      <c r="B93" s="1"/>
      <c r="C93" s="2"/>
      <c r="D93" s="2"/>
      <c r="E93" s="2"/>
      <c r="F93" s="2"/>
      <c r="G93" s="2"/>
      <c r="H93" s="2"/>
      <c r="I93" s="2"/>
      <c r="J93" s="2"/>
      <c r="K93" s="2"/>
      <c r="L93" s="2"/>
      <c r="M93" s="2"/>
      <c r="N93" s="2"/>
      <c r="O93" s="2"/>
    </row>
    <row r="94" customFormat="false" ht="24" hidden="false" customHeight="true" outlineLevel="0" collapsed="false">
      <c r="A94" s="1"/>
      <c r="B94" s="1"/>
      <c r="C94" s="2"/>
      <c r="D94" s="2"/>
      <c r="E94" s="2"/>
      <c r="F94" s="2"/>
      <c r="G94" s="2"/>
      <c r="H94" s="2"/>
      <c r="I94" s="2"/>
      <c r="J94" s="2"/>
      <c r="K94" s="2"/>
      <c r="L94" s="2"/>
      <c r="M94" s="2"/>
      <c r="N94" s="2"/>
      <c r="O94" s="2"/>
    </row>
    <row r="95" customFormat="false" ht="24" hidden="false" customHeight="true" outlineLevel="0" collapsed="false">
      <c r="A95" s="1"/>
      <c r="B95" s="1"/>
      <c r="C95" s="2"/>
      <c r="D95" s="2"/>
      <c r="E95" s="2"/>
      <c r="F95" s="2"/>
      <c r="G95" s="2"/>
      <c r="H95" s="2"/>
      <c r="I95" s="2"/>
      <c r="J95" s="2"/>
      <c r="K95" s="2"/>
      <c r="L95" s="2"/>
      <c r="M95" s="2"/>
      <c r="N95" s="2"/>
      <c r="O95" s="2"/>
    </row>
    <row r="96" customFormat="false" ht="24" hidden="false" customHeight="true" outlineLevel="0" collapsed="false">
      <c r="A96" s="1"/>
      <c r="B96" s="1"/>
      <c r="C96" s="2"/>
      <c r="D96" s="2"/>
      <c r="E96" s="2"/>
      <c r="F96" s="2"/>
      <c r="G96" s="2"/>
      <c r="H96" s="2"/>
      <c r="I96" s="2"/>
      <c r="J96" s="2"/>
      <c r="K96" s="2"/>
      <c r="L96" s="2"/>
      <c r="M96" s="2"/>
      <c r="N96" s="2"/>
      <c r="O96" s="2"/>
    </row>
    <row r="97" customFormat="false" ht="24" hidden="false" customHeight="true" outlineLevel="0" collapsed="false">
      <c r="A97" s="1"/>
      <c r="B97" s="1"/>
      <c r="C97" s="2"/>
      <c r="D97" s="2"/>
      <c r="E97" s="2"/>
      <c r="F97" s="2"/>
      <c r="G97" s="2"/>
      <c r="H97" s="2"/>
      <c r="I97" s="2"/>
      <c r="J97" s="2"/>
      <c r="K97" s="2"/>
      <c r="L97" s="2"/>
      <c r="M97" s="2"/>
      <c r="N97" s="2"/>
      <c r="O97" s="2"/>
    </row>
    <row r="98" customFormat="false" ht="24" hidden="false" customHeight="true" outlineLevel="0" collapsed="false">
      <c r="A98" s="1"/>
      <c r="B98" s="1"/>
      <c r="C98" s="2"/>
      <c r="D98" s="2"/>
      <c r="E98" s="2"/>
      <c r="F98" s="2"/>
      <c r="G98" s="2"/>
      <c r="H98" s="2"/>
      <c r="I98" s="2"/>
      <c r="J98" s="2"/>
      <c r="K98" s="2"/>
      <c r="L98" s="2"/>
      <c r="M98" s="2"/>
      <c r="N98" s="2"/>
      <c r="O98" s="2"/>
    </row>
    <row r="99" customFormat="false" ht="24" hidden="false" customHeight="true" outlineLevel="0" collapsed="false">
      <c r="A99" s="1"/>
      <c r="B99" s="1"/>
      <c r="C99" s="2"/>
      <c r="D99" s="2"/>
      <c r="E99" s="2"/>
      <c r="F99" s="2"/>
      <c r="G99" s="2"/>
      <c r="H99" s="2"/>
      <c r="I99" s="2"/>
      <c r="J99" s="2"/>
      <c r="K99" s="2"/>
      <c r="L99" s="2"/>
      <c r="M99" s="2"/>
      <c r="N99" s="2"/>
      <c r="O99" s="2"/>
    </row>
    <row r="100" customFormat="false" ht="24" hidden="false" customHeight="true" outlineLevel="0" collapsed="false">
      <c r="A100" s="1"/>
      <c r="B100" s="1"/>
      <c r="C100" s="2"/>
      <c r="D100" s="2"/>
      <c r="E100" s="2"/>
      <c r="F100" s="2"/>
      <c r="G100" s="2"/>
      <c r="H100" s="2"/>
      <c r="I100" s="2"/>
      <c r="J100" s="2"/>
      <c r="K100" s="2"/>
      <c r="L100" s="2"/>
      <c r="M100" s="2"/>
      <c r="N100" s="2"/>
      <c r="O100" s="2"/>
    </row>
  </sheetData>
  <conditionalFormatting sqref="O7:O20">
    <cfRule type="containsText" priority="2" operator="containsText" aboveAverage="0" equalAverage="0" bottom="0" percent="0" rank="0" text="Missing" dxfId="0">
      <formula>NOT(ISERROR(SEARCH("Missing",O7)))</formula>
    </cfRule>
    <cfRule type="containsText" priority="3" operator="containsText" aboveAverage="0" equalAverage="0" bottom="0" percent="0" rank="0" text="Invalid" dxfId="0">
      <formula>NOT(ISERROR(SEARCH("Invalid",O7)))</formula>
    </cfRule>
    <cfRule type="containsText" priority="4" operator="containsText" aboveAverage="0" equalAverage="0" bottom="0" percent="0" rank="0" text="Open" dxfId="0">
      <formula>NOT(ISERROR(SEARCH("Open",O7)))</formula>
    </cfRule>
    <cfRule type="containsText" priority="5" operator="containsText" aboveAverage="0" equalAverage="0" bottom="0" percent="0" rank="0" text="Walk" dxfId="0">
      <formula>NOT(ISERROR(SEARCH("Walk",O7)))</formula>
    </cfRule>
    <cfRule type="containsText" priority="6" operator="containsText" aboveAverage="0" equalAverage="0" bottom="0" percent="0" rank="0" text="Above" dxfId="0">
      <formula>NOT(ISERROR(SEARCH("Above",O7)))</formula>
    </cfRule>
    <cfRule type="containsText" priority="7" operator="containsText" aboveAverage="0" equalAverage="0" bottom="0" percent="0" rank="0" text="Gap" dxfId="0">
      <formula>NOT(ISERROR(SEARCH("Gap",O7)))</formula>
    </cfRule>
    <cfRule type="containsText" priority="8" operator="containsText" aboveAverage="0" equalAverage="0" bottom="0" percent="0" rank="0" text="Expired" dxfId="0">
      <formula>NOT(ISERROR(SEARCH("Expired",O7)))</formula>
    </cfRule>
    <cfRule type="containsText" priority="9" operator="containsText" aboveAverage="0" equalAverage="0" bottom="0" percent="0" rank="0" text="Extend" dxfId="0">
      <formula>NOT(ISERROR(SEARCH("Extend",O7)))</formula>
    </cfRule>
  </conditionalFormatting>
  <dataValidations count="4">
    <dataValidation allowBlank="false" errorStyle="stop" operator="between" showDropDown="false" showErrorMessage="false" showInputMessage="false" sqref="E7:E20" type="list">
      <formula1>"Yes,No"</formula1>
      <formula2>0</formula2>
    </dataValidation>
    <dataValidation allowBlank="false" errorStyle="stop" operator="between" showDropDown="false" showErrorMessage="false" showInputMessage="false" sqref="F7:F20" type="list">
      <formula1>"Buyer,Seller,Shared"</formula1>
      <formula2>0</formula2>
    </dataValidation>
    <dataValidation allowBlank="false" errorStyle="stop" operator="between" showDropDown="false" showErrorMessage="false" showInputMessage="false" sqref="G7:G20" type="list">
      <formula1>"Investigate,Price,Protect,Walk"</formula1>
      <formula2>0</formula2>
    </dataValidation>
    <dataValidation allowBlank="false" errorStyle="stop" operator="between" showDropDown="false" showErrorMessage="false" showInputMessage="false" sqref="M7:M20" type="list">
      <formula1>"Open,Closed"</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EC9BC"/>
    <pageSetUpPr fitToPage="false"/>
  </sheetPr>
  <dimension ref="A1:O1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32"/>
    <col collapsed="false" customWidth="true" hidden="false" outlineLevel="0" max="4" min="4" style="0" width="106"/>
    <col collapsed="false" customWidth="true" hidden="false" outlineLevel="0" max="5" min="5" style="0" width="3"/>
    <col collapsed="false" customWidth="true" hidden="false" outlineLevel="0" max="10" min="6" style="0" width="16"/>
  </cols>
  <sheetData>
    <row r="1" customFormat="false" ht="24" hidden="false" customHeight="true" outlineLevel="0" collapsed="false">
      <c r="A1" s="1"/>
      <c r="B1" s="1"/>
      <c r="C1" s="2"/>
      <c r="D1" s="2"/>
      <c r="E1" s="2"/>
      <c r="F1" s="2"/>
      <c r="G1" s="2"/>
      <c r="H1" s="2"/>
      <c r="I1" s="2"/>
      <c r="J1" s="2"/>
      <c r="K1" s="2"/>
      <c r="L1" s="2"/>
      <c r="M1" s="2"/>
      <c r="N1" s="2"/>
      <c r="O1" s="2"/>
    </row>
    <row r="2" customFormat="false" ht="24" hidden="false" customHeight="true" outlineLevel="0" collapsed="false">
      <c r="A2" s="1"/>
      <c r="B2" s="1"/>
      <c r="C2" s="3" t="s">
        <v>275</v>
      </c>
      <c r="D2" s="2"/>
      <c r="E2" s="2"/>
      <c r="F2" s="2"/>
      <c r="G2" s="2"/>
      <c r="H2" s="2"/>
      <c r="I2" s="2"/>
      <c r="J2" s="2"/>
      <c r="K2" s="2"/>
      <c r="L2" s="2"/>
      <c r="M2" s="2"/>
      <c r="N2" s="2"/>
      <c r="O2" s="2"/>
    </row>
    <row r="3" customFormat="false" ht="24" hidden="false" customHeight="true" outlineLevel="0" collapsed="false">
      <c r="A3" s="1"/>
      <c r="B3" s="1"/>
      <c r="C3" s="2"/>
      <c r="D3" s="2"/>
      <c r="E3" s="2"/>
      <c r="F3" s="2"/>
      <c r="G3" s="2"/>
      <c r="H3" s="2"/>
      <c r="I3" s="2"/>
      <c r="J3" s="2"/>
      <c r="K3" s="2"/>
      <c r="L3" s="2"/>
      <c r="M3" s="2"/>
      <c r="N3" s="2"/>
      <c r="O3" s="2"/>
    </row>
    <row r="4" customFormat="false" ht="24" hidden="false" customHeight="true" outlineLevel="0" collapsed="false">
      <c r="A4" s="1"/>
      <c r="B4" s="1"/>
      <c r="C4" s="36" t="str">
        <f aca="false">"Case selected: "&amp;Dashboard!H4</f>
        <v>Case selected: Base</v>
      </c>
      <c r="E4" s="2"/>
      <c r="F4" s="2"/>
      <c r="I4" s="2"/>
      <c r="J4" s="2"/>
      <c r="K4" s="2"/>
      <c r="L4" s="2"/>
      <c r="M4" s="2"/>
      <c r="N4" s="2"/>
      <c r="O4" s="2"/>
    </row>
    <row r="5" customFormat="false" ht="24" hidden="false" customHeight="true" outlineLevel="0" collapsed="false">
      <c r="A5" s="1"/>
      <c r="B5" s="1"/>
      <c r="C5" s="2"/>
      <c r="D5" s="2"/>
      <c r="E5" s="2"/>
      <c r="F5" s="2"/>
      <c r="G5" s="2"/>
      <c r="H5" s="2"/>
      <c r="I5" s="2"/>
      <c r="J5" s="2"/>
      <c r="K5" s="2"/>
      <c r="L5" s="2"/>
      <c r="M5" s="2"/>
      <c r="N5" s="2"/>
      <c r="O5" s="2"/>
    </row>
    <row r="6" customFormat="false" ht="24" hidden="false" customHeight="true" outlineLevel="0" collapsed="false">
      <c r="A6" s="1"/>
      <c r="B6" s="1"/>
      <c r="C6" s="2"/>
      <c r="D6" s="2"/>
      <c r="E6" s="2"/>
      <c r="F6" s="2"/>
      <c r="G6" s="2"/>
      <c r="H6" s="2"/>
      <c r="I6" s="2"/>
      <c r="J6" s="2"/>
      <c r="K6" s="2"/>
      <c r="L6" s="2"/>
      <c r="M6" s="2"/>
      <c r="N6" s="2"/>
      <c r="O6" s="2"/>
    </row>
    <row r="7" customFormat="false" ht="66" hidden="false" customHeight="true" outlineLevel="0" collapsed="false">
      <c r="A7" s="1"/>
      <c r="B7" s="1"/>
      <c r="C7" s="50" t="s">
        <v>276</v>
      </c>
      <c r="D7" s="7" t="s">
        <v>277</v>
      </c>
      <c r="E7" s="2"/>
      <c r="F7" s="2"/>
      <c r="G7" s="2"/>
      <c r="H7" s="2"/>
      <c r="I7" s="2"/>
      <c r="J7" s="2"/>
      <c r="K7" s="2"/>
      <c r="L7" s="2"/>
      <c r="M7" s="2"/>
      <c r="N7" s="2"/>
      <c r="O7" s="2"/>
    </row>
    <row r="8" customFormat="false" ht="4.5" hidden="false" customHeight="true" outlineLevel="0" collapsed="false">
      <c r="A8" s="1"/>
      <c r="B8" s="1"/>
      <c r="C8" s="2"/>
      <c r="D8" s="2"/>
      <c r="E8" s="2"/>
      <c r="F8" s="2"/>
      <c r="G8" s="2"/>
      <c r="H8" s="2"/>
      <c r="I8" s="2"/>
      <c r="J8" s="2"/>
      <c r="K8" s="2"/>
      <c r="L8" s="2"/>
      <c r="M8" s="2"/>
      <c r="N8" s="2"/>
      <c r="O8" s="2"/>
    </row>
    <row r="9" customFormat="false" ht="4.5" hidden="false" customHeight="true" outlineLevel="0" collapsed="false">
      <c r="A9" s="1"/>
      <c r="B9" s="1"/>
      <c r="C9" s="2"/>
      <c r="D9" s="2"/>
      <c r="E9" s="2"/>
      <c r="F9" s="2"/>
      <c r="G9" s="2"/>
      <c r="H9" s="2"/>
      <c r="I9" s="2"/>
      <c r="J9" s="2"/>
      <c r="K9" s="2"/>
      <c r="L9" s="2"/>
      <c r="M9" s="2"/>
      <c r="N9" s="2"/>
      <c r="O9" s="2"/>
    </row>
    <row r="10" customFormat="false" ht="66" hidden="false" customHeight="true" outlineLevel="0" collapsed="false">
      <c r="A10" s="1"/>
      <c r="B10" s="1"/>
      <c r="C10" s="50" t="s">
        <v>278</v>
      </c>
      <c r="D10" s="7" t="s">
        <v>279</v>
      </c>
      <c r="E10" s="2"/>
      <c r="F10" s="2"/>
      <c r="G10" s="2"/>
      <c r="H10" s="2"/>
      <c r="I10" s="2"/>
      <c r="J10" s="2"/>
      <c r="K10" s="2"/>
      <c r="L10" s="2"/>
      <c r="M10" s="2"/>
      <c r="N10" s="2"/>
      <c r="O10" s="2"/>
    </row>
    <row r="11" customFormat="false" ht="4.5" hidden="false" customHeight="true" outlineLevel="0" collapsed="false">
      <c r="A11" s="1"/>
      <c r="B11" s="1"/>
      <c r="C11" s="2"/>
      <c r="D11" s="2"/>
      <c r="E11" s="2"/>
      <c r="F11" s="2"/>
      <c r="G11" s="2"/>
      <c r="H11" s="2"/>
      <c r="I11" s="2"/>
      <c r="J11" s="2"/>
      <c r="K11" s="2"/>
      <c r="L11" s="2"/>
      <c r="M11" s="2"/>
      <c r="N11" s="2"/>
      <c r="O11" s="2"/>
    </row>
    <row r="12" customFormat="false" ht="4.5" hidden="false" customHeight="true" outlineLevel="0" collapsed="false">
      <c r="A12" s="1"/>
      <c r="B12" s="1"/>
      <c r="C12" s="2"/>
      <c r="D12" s="2"/>
      <c r="E12" s="2"/>
      <c r="F12" s="2"/>
      <c r="G12" s="2"/>
      <c r="H12" s="2"/>
      <c r="I12" s="2"/>
      <c r="J12" s="2"/>
      <c r="K12" s="2"/>
      <c r="L12" s="2"/>
      <c r="M12" s="2"/>
      <c r="N12" s="2"/>
      <c r="O12" s="2"/>
    </row>
    <row r="13" customFormat="false" ht="66" hidden="false" customHeight="true" outlineLevel="0" collapsed="false">
      <c r="A13" s="1"/>
      <c r="B13" s="1"/>
      <c r="C13" s="50" t="s">
        <v>280</v>
      </c>
      <c r="D13" s="7" t="s">
        <v>281</v>
      </c>
      <c r="E13" s="2"/>
      <c r="F13" s="2"/>
      <c r="G13" s="2"/>
      <c r="H13" s="2"/>
      <c r="I13" s="2"/>
      <c r="J13" s="2"/>
      <c r="K13" s="2"/>
      <c r="L13" s="2"/>
      <c r="M13" s="2"/>
      <c r="N13" s="2"/>
      <c r="O13" s="2"/>
    </row>
    <row r="14" customFormat="false" ht="4.5" hidden="false" customHeight="true" outlineLevel="0" collapsed="false">
      <c r="A14" s="1"/>
      <c r="B14" s="1"/>
      <c r="C14" s="2"/>
      <c r="D14" s="2"/>
      <c r="E14" s="2"/>
      <c r="F14" s="2"/>
      <c r="G14" s="2"/>
      <c r="H14" s="2"/>
      <c r="I14" s="2"/>
      <c r="J14" s="2"/>
      <c r="K14" s="2"/>
      <c r="L14" s="2"/>
      <c r="M14" s="2"/>
      <c r="N14" s="2"/>
      <c r="O14" s="2"/>
    </row>
    <row r="15" customFormat="false" ht="4.5" hidden="false" customHeight="true" outlineLevel="0" collapsed="false">
      <c r="A15" s="1"/>
      <c r="B15" s="1"/>
      <c r="C15" s="2"/>
      <c r="D15" s="2"/>
      <c r="E15" s="2"/>
      <c r="F15" s="2"/>
      <c r="G15" s="2"/>
      <c r="H15" s="2"/>
      <c r="I15" s="2"/>
      <c r="J15" s="2"/>
      <c r="K15" s="2"/>
      <c r="L15" s="2"/>
      <c r="M15" s="2"/>
      <c r="N15" s="2"/>
      <c r="O15" s="2"/>
    </row>
    <row r="16" customFormat="false" ht="66" hidden="false" customHeight="true" outlineLevel="0" collapsed="false">
      <c r="A16" s="1"/>
      <c r="B16" s="1"/>
      <c r="C16" s="50" t="s">
        <v>117</v>
      </c>
      <c r="D16" s="7" t="s">
        <v>282</v>
      </c>
      <c r="E16" s="2"/>
      <c r="F16" s="2"/>
      <c r="G16" s="2"/>
      <c r="H16" s="2"/>
      <c r="I16" s="2"/>
      <c r="J16" s="2"/>
      <c r="K16" s="2"/>
      <c r="L16" s="2"/>
      <c r="M16" s="2"/>
      <c r="N16" s="2"/>
      <c r="O16" s="2"/>
    </row>
    <row r="17" customFormat="false" ht="4.5" hidden="false" customHeight="true" outlineLevel="0" collapsed="false">
      <c r="A17" s="1"/>
      <c r="B17" s="1"/>
      <c r="C17" s="2"/>
      <c r="D17" s="2"/>
      <c r="E17" s="2"/>
      <c r="F17" s="2"/>
      <c r="G17" s="2"/>
      <c r="H17" s="2"/>
      <c r="I17" s="2"/>
      <c r="J17" s="2"/>
      <c r="K17" s="2"/>
      <c r="L17" s="2"/>
      <c r="M17" s="2"/>
      <c r="N17" s="2"/>
      <c r="O17" s="2"/>
    </row>
    <row r="18" customFormat="false" ht="4.5" hidden="false" customHeight="true" outlineLevel="0" collapsed="false">
      <c r="A18" s="1"/>
      <c r="B18" s="1"/>
      <c r="C18" s="2"/>
      <c r="D18" s="2"/>
      <c r="E18" s="2"/>
      <c r="F18" s="2"/>
      <c r="G18" s="2"/>
      <c r="H18" s="2"/>
      <c r="I18" s="2"/>
      <c r="J18" s="2"/>
      <c r="K18" s="2"/>
      <c r="L18" s="2"/>
      <c r="M18" s="2"/>
      <c r="N18" s="2"/>
      <c r="O18" s="2"/>
    </row>
    <row r="19" customFormat="false" ht="66" hidden="false" customHeight="true" outlineLevel="0" collapsed="false">
      <c r="A19" s="1"/>
      <c r="B19" s="1"/>
      <c r="C19" s="50" t="s">
        <v>283</v>
      </c>
      <c r="D19" s="7" t="s">
        <v>284</v>
      </c>
      <c r="E19" s="2"/>
      <c r="F19" s="2"/>
      <c r="G19" s="2"/>
      <c r="H19" s="2"/>
      <c r="I19" s="2"/>
      <c r="J19" s="2"/>
      <c r="K19" s="2"/>
      <c r="L19" s="2"/>
      <c r="M19" s="2"/>
      <c r="N19" s="2"/>
      <c r="O19" s="2"/>
    </row>
    <row r="20" customFormat="false" ht="4.5" hidden="false" customHeight="true" outlineLevel="0" collapsed="false">
      <c r="A20" s="1"/>
      <c r="B20" s="1"/>
      <c r="C20" s="2"/>
      <c r="D20" s="2"/>
      <c r="E20" s="2"/>
      <c r="F20" s="2"/>
      <c r="G20" s="2"/>
      <c r="H20" s="2"/>
      <c r="I20" s="2"/>
      <c r="J20" s="2"/>
      <c r="K20" s="2"/>
      <c r="L20" s="2"/>
      <c r="M20" s="2"/>
      <c r="N20" s="2"/>
      <c r="O20" s="2"/>
    </row>
    <row r="21" customFormat="false" ht="4.5" hidden="false" customHeight="true" outlineLevel="0" collapsed="false">
      <c r="A21" s="1"/>
      <c r="B21" s="1"/>
      <c r="C21" s="2"/>
      <c r="D21" s="2"/>
      <c r="E21" s="2"/>
      <c r="F21" s="2"/>
      <c r="G21" s="2"/>
      <c r="H21" s="2"/>
      <c r="I21" s="2"/>
      <c r="J21" s="2"/>
      <c r="K21" s="2"/>
      <c r="L21" s="2"/>
      <c r="M21" s="2"/>
      <c r="N21" s="2"/>
      <c r="O21" s="2"/>
    </row>
    <row r="22" customFormat="false" ht="66" hidden="false" customHeight="true" outlineLevel="0" collapsed="false">
      <c r="A22" s="1"/>
      <c r="B22" s="1"/>
      <c r="C22" s="50" t="s">
        <v>285</v>
      </c>
      <c r="D22" s="7" t="s">
        <v>286</v>
      </c>
      <c r="E22" s="2"/>
      <c r="F22" s="2"/>
      <c r="G22" s="2"/>
      <c r="H22" s="2"/>
      <c r="I22" s="2"/>
      <c r="J22" s="2"/>
      <c r="K22" s="2"/>
      <c r="L22" s="2"/>
      <c r="M22" s="2"/>
      <c r="N22" s="2"/>
      <c r="O22" s="2"/>
    </row>
    <row r="23" customFormat="false" ht="4.5" hidden="false" customHeight="true" outlineLevel="0" collapsed="false">
      <c r="A23" s="1"/>
      <c r="B23" s="1"/>
      <c r="C23" s="2"/>
      <c r="D23" s="2"/>
      <c r="E23" s="2"/>
      <c r="F23" s="2"/>
      <c r="G23" s="2"/>
      <c r="H23" s="2"/>
      <c r="I23" s="2"/>
      <c r="J23" s="2"/>
      <c r="K23" s="2"/>
      <c r="L23" s="2"/>
      <c r="M23" s="2"/>
      <c r="N23" s="2"/>
      <c r="O23" s="2"/>
    </row>
    <row r="24" customFormat="false" ht="4.5" hidden="false" customHeight="true" outlineLevel="0" collapsed="false">
      <c r="A24" s="1"/>
      <c r="B24" s="1"/>
      <c r="C24" s="2"/>
      <c r="D24" s="2"/>
      <c r="E24" s="2"/>
      <c r="F24" s="2"/>
      <c r="G24" s="2"/>
      <c r="H24" s="2"/>
      <c r="I24" s="2"/>
      <c r="J24" s="2"/>
      <c r="K24" s="2"/>
      <c r="L24" s="2"/>
      <c r="M24" s="2"/>
      <c r="N24" s="2"/>
      <c r="O24" s="2"/>
    </row>
    <row r="25" customFormat="false" ht="66" hidden="false" customHeight="true" outlineLevel="0" collapsed="false">
      <c r="A25" s="1"/>
      <c r="B25" s="1"/>
      <c r="C25" s="50" t="s">
        <v>287</v>
      </c>
      <c r="D25" s="7" t="s">
        <v>288</v>
      </c>
      <c r="E25" s="2"/>
      <c r="F25" s="2"/>
      <c r="G25" s="2"/>
      <c r="H25" s="2"/>
      <c r="I25" s="2"/>
      <c r="J25" s="2"/>
      <c r="K25" s="2"/>
      <c r="L25" s="2"/>
      <c r="M25" s="2"/>
      <c r="N25" s="2"/>
      <c r="O25" s="2"/>
    </row>
    <row r="26" customFormat="false" ht="4.5" hidden="false" customHeight="true" outlineLevel="0" collapsed="false">
      <c r="A26" s="1"/>
      <c r="B26" s="1"/>
      <c r="C26" s="2"/>
      <c r="D26" s="2"/>
      <c r="E26" s="2"/>
      <c r="F26" s="2"/>
      <c r="G26" s="2"/>
      <c r="H26" s="2"/>
      <c r="I26" s="2"/>
      <c r="J26" s="2"/>
      <c r="K26" s="2"/>
      <c r="L26" s="2"/>
      <c r="M26" s="2"/>
      <c r="N26" s="2"/>
      <c r="O26" s="2"/>
    </row>
    <row r="27" customFormat="false" ht="4.5" hidden="false" customHeight="true" outlineLevel="0" collapsed="false">
      <c r="A27" s="1"/>
      <c r="B27" s="1"/>
      <c r="C27" s="2"/>
      <c r="D27" s="2"/>
      <c r="E27" s="2"/>
      <c r="F27" s="2"/>
      <c r="G27" s="2"/>
      <c r="H27" s="2"/>
      <c r="I27" s="2"/>
      <c r="J27" s="2"/>
      <c r="K27" s="2"/>
      <c r="L27" s="2"/>
      <c r="M27" s="2"/>
      <c r="N27" s="2"/>
      <c r="O27" s="2"/>
    </row>
    <row r="28" customFormat="false" ht="66" hidden="false" customHeight="true" outlineLevel="0" collapsed="false">
      <c r="A28" s="1"/>
      <c r="B28" s="1"/>
      <c r="C28" s="50" t="s">
        <v>289</v>
      </c>
      <c r="D28" s="7" t="s">
        <v>290</v>
      </c>
      <c r="E28" s="2"/>
      <c r="F28" s="2"/>
      <c r="G28" s="2"/>
      <c r="H28" s="2"/>
      <c r="I28" s="2"/>
      <c r="J28" s="2"/>
      <c r="K28" s="2"/>
      <c r="L28" s="2"/>
      <c r="M28" s="2"/>
      <c r="N28" s="2"/>
      <c r="O28" s="2"/>
    </row>
    <row r="29" customFormat="false" ht="4.5" hidden="false" customHeight="true" outlineLevel="0" collapsed="false">
      <c r="A29" s="1"/>
      <c r="B29" s="1"/>
      <c r="C29" s="2"/>
      <c r="D29" s="2"/>
      <c r="E29" s="2"/>
      <c r="F29" s="2"/>
      <c r="G29" s="2"/>
      <c r="H29" s="2"/>
      <c r="I29" s="2"/>
      <c r="J29" s="2"/>
      <c r="K29" s="2"/>
      <c r="L29" s="2"/>
      <c r="M29" s="2"/>
      <c r="N29" s="2"/>
      <c r="O29" s="2"/>
    </row>
    <row r="30" customFormat="false" ht="4.5" hidden="false" customHeight="true" outlineLevel="0" collapsed="false">
      <c r="A30" s="1"/>
      <c r="B30" s="1"/>
      <c r="C30" s="2"/>
      <c r="D30" s="2"/>
      <c r="E30" s="2"/>
      <c r="F30" s="2"/>
      <c r="G30" s="2"/>
      <c r="H30" s="2"/>
      <c r="I30" s="2"/>
      <c r="J30" s="2"/>
      <c r="K30" s="2"/>
      <c r="L30" s="2"/>
      <c r="M30" s="2"/>
      <c r="N30" s="2"/>
      <c r="O30" s="2"/>
    </row>
    <row r="31" customFormat="false" ht="66" hidden="false" customHeight="true" outlineLevel="0" collapsed="false">
      <c r="A31" s="1"/>
      <c r="B31" s="1"/>
      <c r="C31" s="50" t="s">
        <v>291</v>
      </c>
      <c r="D31" s="7" t="s">
        <v>292</v>
      </c>
      <c r="E31" s="2"/>
      <c r="F31" s="2"/>
      <c r="G31" s="2"/>
      <c r="H31" s="2"/>
      <c r="I31" s="2"/>
      <c r="J31" s="2"/>
      <c r="K31" s="2"/>
      <c r="L31" s="2"/>
      <c r="M31" s="2"/>
      <c r="N31" s="2"/>
      <c r="O31" s="2"/>
    </row>
    <row r="32" customFormat="false" ht="4.5" hidden="false" customHeight="true" outlineLevel="0" collapsed="false">
      <c r="A32" s="1"/>
      <c r="B32" s="1"/>
      <c r="C32" s="2"/>
      <c r="D32" s="2"/>
      <c r="E32" s="2"/>
      <c r="F32" s="2"/>
      <c r="G32" s="2"/>
      <c r="H32" s="2"/>
      <c r="I32" s="2"/>
      <c r="J32" s="2"/>
      <c r="K32" s="2"/>
      <c r="L32" s="2"/>
      <c r="M32" s="2"/>
      <c r="N32" s="2"/>
      <c r="O32" s="2"/>
    </row>
    <row r="33" customFormat="false" ht="4.5" hidden="false" customHeight="true" outlineLevel="0" collapsed="false">
      <c r="A33" s="1"/>
      <c r="B33" s="1"/>
      <c r="C33" s="2"/>
      <c r="D33" s="2"/>
      <c r="E33" s="2"/>
      <c r="F33" s="2"/>
      <c r="G33" s="2"/>
      <c r="H33" s="2"/>
      <c r="I33" s="2"/>
      <c r="J33" s="2"/>
      <c r="K33" s="2"/>
      <c r="L33" s="2"/>
      <c r="M33" s="2"/>
      <c r="N33" s="2"/>
      <c r="O33" s="2"/>
    </row>
    <row r="34" customFormat="false" ht="66" hidden="false" customHeight="true" outlineLevel="0" collapsed="false">
      <c r="A34" s="1"/>
      <c r="B34" s="1"/>
      <c r="C34" s="50" t="s">
        <v>293</v>
      </c>
      <c r="D34" s="7" t="s">
        <v>294</v>
      </c>
      <c r="E34" s="2"/>
      <c r="F34" s="2"/>
      <c r="G34" s="2"/>
      <c r="H34" s="2"/>
      <c r="I34" s="2"/>
      <c r="J34" s="2"/>
      <c r="K34" s="2"/>
      <c r="L34" s="2"/>
      <c r="M34" s="2"/>
      <c r="N34" s="2"/>
      <c r="O34" s="2"/>
    </row>
    <row r="35" customFormat="false" ht="4.5" hidden="false" customHeight="true" outlineLevel="0" collapsed="false">
      <c r="A35" s="1"/>
      <c r="B35" s="1"/>
      <c r="C35" s="2"/>
      <c r="D35" s="2"/>
      <c r="E35" s="2"/>
      <c r="F35" s="2"/>
      <c r="G35" s="2"/>
      <c r="H35" s="2"/>
      <c r="I35" s="2"/>
      <c r="J35" s="2"/>
      <c r="K35" s="2"/>
      <c r="L35" s="2"/>
      <c r="M35" s="2"/>
      <c r="N35" s="2"/>
      <c r="O35" s="2"/>
    </row>
    <row r="36" customFormat="false" ht="4.5" hidden="false" customHeight="true" outlineLevel="0" collapsed="false">
      <c r="A36" s="1"/>
      <c r="B36" s="1"/>
      <c r="C36" s="2"/>
      <c r="D36" s="2"/>
      <c r="E36" s="2"/>
      <c r="F36" s="2"/>
      <c r="G36" s="2"/>
      <c r="H36" s="2"/>
      <c r="I36" s="2"/>
      <c r="J36" s="2"/>
      <c r="K36" s="2"/>
      <c r="L36" s="2"/>
      <c r="M36" s="2"/>
      <c r="N36" s="2"/>
      <c r="O36" s="2"/>
    </row>
    <row r="37" customFormat="false" ht="66" hidden="false" customHeight="true" outlineLevel="0" collapsed="false">
      <c r="A37" s="1"/>
      <c r="B37" s="1"/>
      <c r="C37" s="50" t="s">
        <v>295</v>
      </c>
      <c r="D37" s="7" t="s">
        <v>296</v>
      </c>
      <c r="E37" s="2"/>
      <c r="F37" s="2"/>
      <c r="G37" s="2"/>
      <c r="H37" s="2"/>
      <c r="I37" s="2"/>
      <c r="J37" s="2"/>
      <c r="K37" s="2"/>
      <c r="L37" s="2"/>
      <c r="M37" s="2"/>
      <c r="N37" s="2"/>
      <c r="O37" s="2"/>
    </row>
    <row r="38" customFormat="false" ht="4.5" hidden="false" customHeight="true" outlineLevel="0" collapsed="false">
      <c r="A38" s="1"/>
      <c r="B38" s="1"/>
      <c r="C38" s="2"/>
      <c r="D38" s="2"/>
      <c r="E38" s="2"/>
      <c r="F38" s="2"/>
      <c r="G38" s="2"/>
      <c r="H38" s="2"/>
      <c r="I38" s="2"/>
      <c r="J38" s="2"/>
      <c r="K38" s="2"/>
      <c r="L38" s="2"/>
      <c r="M38" s="2"/>
      <c r="N38" s="2"/>
      <c r="O38" s="2"/>
    </row>
    <row r="39" customFormat="false" ht="4.5" hidden="false" customHeight="true" outlineLevel="0" collapsed="false">
      <c r="A39" s="1"/>
      <c r="B39" s="1"/>
      <c r="C39" s="2"/>
      <c r="D39" s="2"/>
      <c r="E39" s="2"/>
      <c r="F39" s="2"/>
      <c r="G39" s="2"/>
      <c r="H39" s="2"/>
      <c r="I39" s="2"/>
      <c r="J39" s="2"/>
      <c r="K39" s="2"/>
      <c r="L39" s="2"/>
      <c r="M39" s="2"/>
      <c r="N39" s="2"/>
      <c r="O39" s="2"/>
    </row>
    <row r="40" customFormat="false" ht="66" hidden="false" customHeight="true" outlineLevel="0" collapsed="false">
      <c r="A40" s="1"/>
      <c r="B40" s="1"/>
      <c r="C40" s="50" t="s">
        <v>297</v>
      </c>
      <c r="D40" s="7" t="s">
        <v>298</v>
      </c>
      <c r="E40" s="2"/>
      <c r="F40" s="2"/>
      <c r="G40" s="2"/>
      <c r="H40" s="2"/>
      <c r="I40" s="2"/>
      <c r="J40" s="2"/>
      <c r="K40" s="2"/>
      <c r="L40" s="2"/>
      <c r="M40" s="2"/>
      <c r="N40" s="2"/>
      <c r="O40" s="2"/>
    </row>
    <row r="41" customFormat="false" ht="4.5" hidden="false" customHeight="true" outlineLevel="0" collapsed="false">
      <c r="A41" s="1"/>
      <c r="B41" s="1"/>
      <c r="C41" s="2"/>
      <c r="D41" s="2"/>
      <c r="E41" s="2"/>
      <c r="F41" s="2"/>
      <c r="G41" s="2"/>
      <c r="H41" s="2"/>
      <c r="I41" s="2"/>
      <c r="J41" s="2"/>
      <c r="K41" s="2"/>
      <c r="L41" s="2"/>
      <c r="M41" s="2"/>
      <c r="N41" s="2"/>
      <c r="O41" s="2"/>
    </row>
    <row r="42" customFormat="false" ht="4.5" hidden="false" customHeight="true" outlineLevel="0" collapsed="false">
      <c r="A42" s="1"/>
      <c r="B42" s="1"/>
      <c r="C42" s="2"/>
      <c r="D42" s="2"/>
      <c r="E42" s="2"/>
      <c r="F42" s="2"/>
      <c r="G42" s="2"/>
      <c r="H42" s="2"/>
      <c r="I42" s="2"/>
      <c r="J42" s="2"/>
      <c r="K42" s="2"/>
      <c r="L42" s="2"/>
      <c r="M42" s="2"/>
      <c r="N42" s="2"/>
      <c r="O42" s="2"/>
    </row>
    <row r="43" customFormat="false" ht="66" hidden="false" customHeight="true" outlineLevel="0" collapsed="false">
      <c r="A43" s="1"/>
      <c r="B43" s="1"/>
      <c r="C43" s="50" t="s">
        <v>29</v>
      </c>
      <c r="D43" s="7" t="s">
        <v>299</v>
      </c>
      <c r="E43" s="2"/>
      <c r="F43" s="2"/>
      <c r="G43" s="2"/>
      <c r="H43" s="2"/>
      <c r="I43" s="2"/>
      <c r="J43" s="2"/>
      <c r="K43" s="2"/>
      <c r="L43" s="2"/>
      <c r="M43" s="2"/>
      <c r="N43" s="2"/>
      <c r="O43" s="2"/>
    </row>
    <row r="44" customFormat="false" ht="4.5" hidden="false" customHeight="true" outlineLevel="0" collapsed="false">
      <c r="A44" s="1"/>
      <c r="B44" s="1"/>
      <c r="C44" s="2"/>
      <c r="D44" s="2"/>
      <c r="E44" s="2"/>
      <c r="F44" s="2"/>
      <c r="G44" s="2"/>
      <c r="H44" s="2"/>
      <c r="I44" s="2"/>
      <c r="J44" s="2"/>
      <c r="K44" s="2"/>
      <c r="L44" s="2"/>
      <c r="M44" s="2"/>
      <c r="N44" s="2"/>
      <c r="O44" s="2"/>
    </row>
    <row r="45" customFormat="false" ht="4.5" hidden="false" customHeight="true" outlineLevel="0" collapsed="false">
      <c r="A45" s="1"/>
      <c r="B45" s="1"/>
      <c r="C45" s="2"/>
      <c r="D45" s="2"/>
      <c r="E45" s="2"/>
      <c r="F45" s="2"/>
      <c r="G45" s="2"/>
      <c r="H45" s="2"/>
      <c r="I45" s="2"/>
      <c r="J45" s="2"/>
      <c r="K45" s="2"/>
      <c r="L45" s="2"/>
      <c r="M45" s="2"/>
      <c r="N45" s="2"/>
      <c r="O45" s="2"/>
    </row>
    <row r="46" customFormat="false" ht="66" hidden="false" customHeight="true" outlineLevel="0" collapsed="false">
      <c r="A46" s="1"/>
      <c r="B46" s="1"/>
      <c r="C46" s="50" t="s">
        <v>300</v>
      </c>
      <c r="D46" s="7" t="s">
        <v>301</v>
      </c>
      <c r="E46" s="2"/>
      <c r="F46" s="2"/>
      <c r="G46" s="2"/>
      <c r="H46" s="2"/>
      <c r="I46" s="2"/>
      <c r="J46" s="2"/>
      <c r="K46" s="2"/>
      <c r="L46" s="2"/>
      <c r="M46" s="2"/>
      <c r="N46" s="2"/>
      <c r="O46" s="2"/>
    </row>
    <row r="47" customFormat="false" ht="4.5" hidden="false" customHeight="true" outlineLevel="0" collapsed="false">
      <c r="A47" s="1"/>
      <c r="B47" s="1"/>
      <c r="C47" s="2"/>
      <c r="D47" s="2"/>
      <c r="E47" s="2"/>
      <c r="F47" s="2"/>
      <c r="G47" s="2"/>
      <c r="H47" s="2"/>
      <c r="I47" s="2"/>
      <c r="J47" s="2"/>
      <c r="K47" s="2"/>
      <c r="L47" s="2"/>
      <c r="M47" s="2"/>
      <c r="N47" s="2"/>
      <c r="O47" s="2"/>
    </row>
    <row r="48" customFormat="false" ht="4.5" hidden="false" customHeight="true" outlineLevel="0" collapsed="false">
      <c r="A48" s="1"/>
      <c r="B48" s="1"/>
      <c r="C48" s="2"/>
      <c r="D48" s="2"/>
      <c r="E48" s="2"/>
      <c r="F48" s="2"/>
      <c r="G48" s="2"/>
      <c r="H48" s="2"/>
      <c r="I48" s="2"/>
      <c r="J48" s="2"/>
      <c r="K48" s="2"/>
      <c r="L48" s="2"/>
      <c r="M48" s="2"/>
      <c r="N48" s="2"/>
      <c r="O48" s="2"/>
    </row>
    <row r="49" customFormat="false" ht="66" hidden="false" customHeight="true" outlineLevel="0" collapsed="false">
      <c r="A49" s="1"/>
      <c r="B49" s="1"/>
      <c r="C49" s="50" t="s">
        <v>302</v>
      </c>
      <c r="D49" s="7" t="s">
        <v>303</v>
      </c>
      <c r="E49" s="2"/>
      <c r="F49" s="2"/>
      <c r="G49" s="2"/>
      <c r="H49" s="2"/>
      <c r="I49" s="2"/>
      <c r="J49" s="2"/>
      <c r="K49" s="2"/>
      <c r="L49" s="2"/>
      <c r="M49" s="2"/>
      <c r="N49" s="2"/>
      <c r="O49" s="2"/>
    </row>
    <row r="50" customFormat="false" ht="4.5" hidden="false" customHeight="true" outlineLevel="0" collapsed="false">
      <c r="A50" s="1"/>
      <c r="B50" s="1"/>
      <c r="C50" s="2"/>
      <c r="D50" s="2"/>
      <c r="E50" s="2"/>
      <c r="F50" s="2"/>
      <c r="G50" s="2"/>
      <c r="H50" s="2"/>
      <c r="I50" s="2"/>
      <c r="J50" s="2"/>
      <c r="K50" s="2"/>
      <c r="L50" s="2"/>
      <c r="M50" s="2"/>
      <c r="N50" s="2"/>
      <c r="O50" s="2"/>
    </row>
    <row r="51" customFormat="false" ht="4.5" hidden="false" customHeight="true" outlineLevel="0" collapsed="false">
      <c r="A51" s="1"/>
      <c r="B51" s="1"/>
      <c r="C51" s="2"/>
      <c r="D51" s="2"/>
      <c r="E51" s="2"/>
      <c r="F51" s="2"/>
      <c r="G51" s="2"/>
      <c r="H51" s="2"/>
      <c r="I51" s="2"/>
      <c r="J51" s="2"/>
      <c r="K51" s="2"/>
      <c r="L51" s="2"/>
      <c r="M51" s="2"/>
      <c r="N51" s="2"/>
      <c r="O51" s="2"/>
    </row>
    <row r="52" customFormat="false" ht="66" hidden="false" customHeight="true" outlineLevel="0" collapsed="false">
      <c r="A52" s="1"/>
      <c r="B52" s="1"/>
      <c r="C52" s="50" t="s">
        <v>304</v>
      </c>
      <c r="D52" s="7" t="s">
        <v>305</v>
      </c>
      <c r="E52" s="2"/>
      <c r="F52" s="2"/>
      <c r="G52" s="2"/>
      <c r="H52" s="2"/>
      <c r="I52" s="2"/>
      <c r="J52" s="2"/>
      <c r="K52" s="2"/>
      <c r="L52" s="2"/>
      <c r="M52" s="2"/>
      <c r="N52" s="2"/>
      <c r="O52" s="2"/>
    </row>
    <row r="53" customFormat="false" ht="4.5" hidden="false" customHeight="true" outlineLevel="0" collapsed="false">
      <c r="A53" s="1"/>
      <c r="B53" s="1"/>
      <c r="C53" s="2"/>
      <c r="D53" s="2"/>
      <c r="E53" s="2"/>
      <c r="F53" s="2"/>
      <c r="G53" s="2"/>
      <c r="H53" s="2"/>
      <c r="I53" s="2"/>
      <c r="J53" s="2"/>
      <c r="K53" s="2"/>
      <c r="L53" s="2"/>
      <c r="M53" s="2"/>
      <c r="N53" s="2"/>
      <c r="O53" s="2"/>
    </row>
    <row r="54" customFormat="false" ht="4.5" hidden="false" customHeight="true" outlineLevel="0" collapsed="false">
      <c r="A54" s="1"/>
      <c r="B54" s="1"/>
      <c r="C54" s="2"/>
      <c r="D54" s="2"/>
      <c r="E54" s="2"/>
      <c r="F54" s="2"/>
      <c r="G54" s="2"/>
      <c r="H54" s="2"/>
      <c r="I54" s="2"/>
      <c r="J54" s="2"/>
      <c r="K54" s="2"/>
      <c r="L54" s="2"/>
      <c r="M54" s="2"/>
      <c r="N54" s="2"/>
      <c r="O54" s="2"/>
    </row>
    <row r="55" customFormat="false" ht="24" hidden="false" customHeight="true" outlineLevel="0" collapsed="false">
      <c r="A55" s="1"/>
      <c r="B55" s="1"/>
      <c r="C55" s="2"/>
      <c r="D55" s="2"/>
      <c r="E55" s="2"/>
      <c r="F55" s="2"/>
      <c r="G55" s="2"/>
      <c r="H55" s="2"/>
      <c r="I55" s="2"/>
      <c r="J55" s="2"/>
      <c r="K55" s="2"/>
      <c r="L55" s="2"/>
      <c r="M55" s="2"/>
      <c r="N55" s="2"/>
      <c r="O55" s="2"/>
    </row>
    <row r="56" customFormat="false" ht="24" hidden="false" customHeight="true" outlineLevel="0" collapsed="false">
      <c r="A56" s="1"/>
      <c r="B56" s="1"/>
      <c r="C56" s="2"/>
      <c r="D56" s="2"/>
      <c r="E56" s="2"/>
      <c r="F56" s="2"/>
      <c r="G56" s="2"/>
      <c r="H56" s="2"/>
      <c r="I56" s="2"/>
      <c r="J56" s="2"/>
      <c r="K56" s="2"/>
      <c r="L56" s="2"/>
      <c r="M56" s="2"/>
      <c r="N56" s="2"/>
      <c r="O56" s="2"/>
    </row>
    <row r="57" customFormat="false" ht="24" hidden="false" customHeight="true" outlineLevel="0" collapsed="false">
      <c r="A57" s="1"/>
      <c r="B57" s="1"/>
      <c r="C57" s="6" t="s">
        <v>306</v>
      </c>
      <c r="D57" s="6"/>
      <c r="E57" s="2"/>
      <c r="F57" s="2"/>
      <c r="G57" s="2"/>
      <c r="H57" s="2"/>
      <c r="I57" s="2"/>
      <c r="J57" s="2"/>
      <c r="K57" s="2"/>
      <c r="L57" s="2"/>
      <c r="M57" s="2"/>
      <c r="N57" s="2"/>
      <c r="O57" s="2"/>
    </row>
    <row r="58" customFormat="false" ht="24" hidden="false" customHeight="true" outlineLevel="0" collapsed="false">
      <c r="A58" s="1"/>
      <c r="B58" s="1"/>
      <c r="C58" s="2" t="s">
        <v>307</v>
      </c>
      <c r="D58" s="51" t="n">
        <f aca="false">IF(COUNT(Economics!D14,Economics!D17:D19)&lt;&gt;4,"n.a.",Economics!D14-SUM(Economics!D17:D19))</f>
        <v>0</v>
      </c>
      <c r="E58" s="2"/>
      <c r="F58" s="2"/>
      <c r="G58" s="2"/>
      <c r="H58" s="2"/>
      <c r="I58" s="2"/>
      <c r="J58" s="2"/>
      <c r="K58" s="2"/>
      <c r="L58" s="2"/>
      <c r="M58" s="2"/>
      <c r="N58" s="2"/>
      <c r="O58" s="2"/>
    </row>
    <row r="59" customFormat="false" ht="24" hidden="false" customHeight="true" outlineLevel="0" collapsed="false">
      <c r="A59" s="1"/>
      <c r="B59" s="1"/>
      <c r="C59" s="2" t="s">
        <v>308</v>
      </c>
      <c r="D59" s="51" t="n">
        <f aca="false">IF(COUNT(Economics!D19,Economics!D26:D28)&lt;&gt;4,"n.a.",Economics!D19-SUM(Economics!D26:D28))</f>
        <v>0</v>
      </c>
      <c r="E59" s="2"/>
      <c r="F59" s="2"/>
      <c r="G59" s="2"/>
      <c r="H59" s="2"/>
      <c r="I59" s="2"/>
      <c r="J59" s="2"/>
      <c r="K59" s="2"/>
      <c r="L59" s="2"/>
      <c r="M59" s="2"/>
      <c r="N59" s="2"/>
      <c r="O59" s="2"/>
    </row>
    <row r="60" customFormat="false" ht="24" hidden="false" customHeight="true" outlineLevel="0" collapsed="false">
      <c r="A60" s="1"/>
      <c r="B60" s="1"/>
      <c r="C60" s="2"/>
      <c r="D60" s="2"/>
      <c r="E60" s="2"/>
      <c r="F60" s="2"/>
      <c r="G60" s="2"/>
      <c r="H60" s="2"/>
      <c r="I60" s="2"/>
      <c r="J60" s="2"/>
      <c r="K60" s="2"/>
      <c r="L60" s="2"/>
      <c r="M60" s="2"/>
      <c r="N60" s="2"/>
      <c r="O60" s="2"/>
    </row>
    <row r="61" customFormat="false" ht="24" hidden="false" customHeight="true" outlineLevel="0" collapsed="false">
      <c r="A61" s="1"/>
      <c r="B61" s="1"/>
      <c r="C61" s="2"/>
      <c r="D61" s="2"/>
      <c r="E61" s="2"/>
      <c r="F61" s="2"/>
      <c r="G61" s="2"/>
      <c r="H61" s="2"/>
      <c r="I61" s="2"/>
      <c r="J61" s="2"/>
      <c r="K61" s="2"/>
      <c r="L61" s="2"/>
      <c r="M61" s="2"/>
      <c r="N61" s="2"/>
      <c r="O61" s="2"/>
    </row>
    <row r="62" customFormat="false" ht="24" hidden="false" customHeight="true" outlineLevel="0" collapsed="false">
      <c r="A62" s="1"/>
      <c r="B62" s="1"/>
      <c r="C62" s="2"/>
      <c r="D62" s="2"/>
      <c r="E62" s="2"/>
      <c r="F62" s="2"/>
      <c r="G62" s="2"/>
      <c r="H62" s="2"/>
      <c r="I62" s="2"/>
      <c r="J62" s="2"/>
      <c r="K62" s="2"/>
      <c r="L62" s="2"/>
      <c r="M62" s="2"/>
      <c r="N62" s="2"/>
      <c r="O62" s="2"/>
    </row>
    <row r="63" customFormat="false" ht="24" hidden="false" customHeight="true" outlineLevel="0" collapsed="false">
      <c r="A63" s="1"/>
      <c r="B63" s="1"/>
      <c r="C63" s="2"/>
      <c r="D63" s="2"/>
      <c r="E63" s="2"/>
      <c r="F63" s="2"/>
      <c r="G63" s="2"/>
      <c r="H63" s="2"/>
      <c r="I63" s="2"/>
      <c r="J63" s="2"/>
      <c r="K63" s="2"/>
      <c r="L63" s="2"/>
      <c r="M63" s="2"/>
      <c r="N63" s="2"/>
      <c r="O63" s="2"/>
    </row>
    <row r="64" customFormat="false" ht="24" hidden="false" customHeight="true" outlineLevel="0" collapsed="false">
      <c r="A64" s="1"/>
      <c r="B64" s="1"/>
      <c r="C64" s="2"/>
      <c r="D64" s="2"/>
      <c r="E64" s="2"/>
      <c r="F64" s="2"/>
      <c r="G64" s="2"/>
      <c r="H64" s="2"/>
      <c r="I64" s="2"/>
      <c r="J64" s="2"/>
      <c r="K64" s="2"/>
      <c r="L64" s="2"/>
      <c r="M64" s="2"/>
      <c r="N64" s="2"/>
      <c r="O64" s="2"/>
    </row>
    <row r="65" customFormat="false" ht="24" hidden="false" customHeight="true" outlineLevel="0" collapsed="false">
      <c r="A65" s="1"/>
      <c r="B65" s="1"/>
      <c r="C65" s="2"/>
      <c r="D65" s="2"/>
      <c r="E65" s="2"/>
      <c r="F65" s="2"/>
      <c r="G65" s="2"/>
      <c r="H65" s="2"/>
      <c r="I65" s="2"/>
      <c r="J65" s="2"/>
      <c r="K65" s="2"/>
      <c r="L65" s="2"/>
      <c r="M65" s="2"/>
      <c r="N65" s="2"/>
      <c r="O65" s="2"/>
    </row>
    <row r="66" customFormat="false" ht="24" hidden="false" customHeight="true" outlineLevel="0" collapsed="false">
      <c r="A66" s="1"/>
      <c r="B66" s="1"/>
      <c r="C66" s="2"/>
      <c r="D66" s="2"/>
      <c r="E66" s="2"/>
      <c r="F66" s="2"/>
      <c r="G66" s="2"/>
      <c r="H66" s="2"/>
      <c r="I66" s="2"/>
      <c r="J66" s="2"/>
      <c r="K66" s="2"/>
      <c r="L66" s="2"/>
      <c r="M66" s="2"/>
      <c r="N66" s="2"/>
      <c r="O66" s="2"/>
    </row>
    <row r="67" customFormat="false" ht="24" hidden="false" customHeight="true" outlineLevel="0" collapsed="false">
      <c r="A67" s="1"/>
      <c r="B67" s="1"/>
      <c r="C67" s="2"/>
      <c r="D67" s="2"/>
      <c r="E67" s="2"/>
      <c r="F67" s="2"/>
      <c r="G67" s="2"/>
      <c r="H67" s="2"/>
      <c r="I67" s="2"/>
      <c r="J67" s="2"/>
      <c r="K67" s="2"/>
      <c r="L67" s="2"/>
      <c r="M67" s="2"/>
      <c r="N67" s="2"/>
      <c r="O67" s="2"/>
    </row>
    <row r="68" customFormat="false" ht="24" hidden="false" customHeight="true" outlineLevel="0" collapsed="false">
      <c r="A68" s="1"/>
      <c r="B68" s="1"/>
      <c r="C68" s="2"/>
      <c r="D68" s="2"/>
      <c r="E68" s="2"/>
      <c r="F68" s="2"/>
      <c r="G68" s="2"/>
      <c r="H68" s="2"/>
      <c r="I68" s="2"/>
      <c r="J68" s="2"/>
      <c r="K68" s="2"/>
      <c r="L68" s="2"/>
      <c r="M68" s="2"/>
      <c r="N68" s="2"/>
      <c r="O68" s="2"/>
    </row>
    <row r="69" customFormat="false" ht="24" hidden="false" customHeight="true" outlineLevel="0" collapsed="false">
      <c r="A69" s="1"/>
      <c r="B69" s="1"/>
      <c r="C69" s="2"/>
      <c r="D69" s="2"/>
      <c r="E69" s="2"/>
      <c r="F69" s="2"/>
      <c r="G69" s="2"/>
      <c r="H69" s="2"/>
      <c r="I69" s="2"/>
      <c r="J69" s="2"/>
      <c r="K69" s="2"/>
      <c r="L69" s="2"/>
      <c r="M69" s="2"/>
      <c r="N69" s="2"/>
      <c r="O69" s="2"/>
    </row>
    <row r="70" customFormat="false" ht="24" hidden="false" customHeight="true" outlineLevel="0" collapsed="false">
      <c r="A70" s="1"/>
      <c r="B70" s="1"/>
      <c r="C70" s="2"/>
      <c r="D70" s="2"/>
      <c r="E70" s="2"/>
      <c r="F70" s="2"/>
      <c r="G70" s="2"/>
      <c r="H70" s="2"/>
      <c r="I70" s="2"/>
      <c r="J70" s="2"/>
      <c r="K70" s="2"/>
      <c r="L70" s="2"/>
      <c r="M70" s="2"/>
      <c r="N70" s="2"/>
      <c r="O70" s="2"/>
    </row>
    <row r="71" customFormat="false" ht="24" hidden="false" customHeight="true" outlineLevel="0" collapsed="false">
      <c r="A71" s="1"/>
      <c r="B71" s="1"/>
      <c r="C71" s="2"/>
      <c r="D71" s="2"/>
      <c r="E71" s="2"/>
      <c r="F71" s="2"/>
      <c r="G71" s="2"/>
      <c r="H71" s="2"/>
      <c r="I71" s="2"/>
      <c r="J71" s="2"/>
      <c r="K71" s="2"/>
      <c r="L71" s="2"/>
      <c r="M71" s="2"/>
      <c r="N71" s="2"/>
      <c r="O71" s="2"/>
    </row>
    <row r="72" customFormat="false" ht="24" hidden="false" customHeight="true" outlineLevel="0" collapsed="false">
      <c r="A72" s="1"/>
      <c r="B72" s="1"/>
      <c r="C72" s="2"/>
      <c r="D72" s="2"/>
      <c r="E72" s="2"/>
      <c r="F72" s="2"/>
      <c r="G72" s="2"/>
      <c r="H72" s="2"/>
      <c r="I72" s="2"/>
      <c r="J72" s="2"/>
      <c r="K72" s="2"/>
      <c r="L72" s="2"/>
      <c r="M72" s="2"/>
      <c r="N72" s="2"/>
      <c r="O72" s="2"/>
    </row>
    <row r="73" customFormat="false" ht="24" hidden="false" customHeight="true" outlineLevel="0" collapsed="false">
      <c r="A73" s="1"/>
      <c r="B73" s="1"/>
      <c r="C73" s="2"/>
      <c r="D73" s="2"/>
      <c r="E73" s="2"/>
      <c r="F73" s="2"/>
      <c r="G73" s="2"/>
      <c r="H73" s="2"/>
      <c r="I73" s="2"/>
      <c r="J73" s="2"/>
      <c r="K73" s="2"/>
      <c r="L73" s="2"/>
      <c r="M73" s="2"/>
      <c r="N73" s="2"/>
      <c r="O73" s="2"/>
    </row>
    <row r="74" customFormat="false" ht="24" hidden="false" customHeight="true" outlineLevel="0" collapsed="false">
      <c r="A74" s="1"/>
      <c r="B74" s="1"/>
      <c r="C74" s="2"/>
      <c r="D74" s="2"/>
      <c r="E74" s="2"/>
      <c r="F74" s="2"/>
      <c r="G74" s="2"/>
      <c r="H74" s="2"/>
      <c r="I74" s="2"/>
      <c r="J74" s="2"/>
      <c r="K74" s="2"/>
      <c r="L74" s="2"/>
      <c r="M74" s="2"/>
      <c r="N74" s="2"/>
      <c r="O74" s="2"/>
    </row>
    <row r="75" customFormat="false" ht="24" hidden="false" customHeight="true" outlineLevel="0" collapsed="false">
      <c r="A75" s="1"/>
      <c r="B75" s="1"/>
      <c r="C75" s="2"/>
      <c r="D75" s="2"/>
      <c r="E75" s="2"/>
      <c r="F75" s="2"/>
      <c r="G75" s="2"/>
      <c r="H75" s="2"/>
      <c r="I75" s="2"/>
      <c r="J75" s="2"/>
      <c r="K75" s="2"/>
      <c r="L75" s="2"/>
      <c r="M75" s="2"/>
      <c r="N75" s="2"/>
      <c r="O75" s="2"/>
    </row>
    <row r="76" customFormat="false" ht="24" hidden="false" customHeight="true" outlineLevel="0" collapsed="false">
      <c r="A76" s="1"/>
      <c r="B76" s="1"/>
      <c r="C76" s="2"/>
      <c r="D76" s="2"/>
      <c r="E76" s="2"/>
      <c r="F76" s="2"/>
      <c r="G76" s="2"/>
      <c r="H76" s="2"/>
      <c r="I76" s="2"/>
      <c r="J76" s="2"/>
      <c r="K76" s="2"/>
      <c r="L76" s="2"/>
      <c r="M76" s="2"/>
      <c r="N76" s="2"/>
      <c r="O76" s="2"/>
    </row>
    <row r="77" customFormat="false" ht="24" hidden="false" customHeight="true" outlineLevel="0" collapsed="false">
      <c r="A77" s="1"/>
      <c r="B77" s="1"/>
      <c r="C77" s="2"/>
      <c r="D77" s="2"/>
      <c r="E77" s="2"/>
      <c r="F77" s="2"/>
      <c r="G77" s="2"/>
      <c r="H77" s="2"/>
      <c r="I77" s="2"/>
      <c r="J77" s="2"/>
      <c r="K77" s="2"/>
      <c r="L77" s="2"/>
      <c r="M77" s="2"/>
      <c r="N77" s="2"/>
      <c r="O77" s="2"/>
    </row>
    <row r="78" customFormat="false" ht="24" hidden="false" customHeight="true" outlineLevel="0" collapsed="false">
      <c r="A78" s="1"/>
      <c r="B78" s="1"/>
      <c r="C78" s="2"/>
      <c r="D78" s="2"/>
      <c r="E78" s="2"/>
      <c r="F78" s="2"/>
      <c r="G78" s="2"/>
      <c r="H78" s="2"/>
      <c r="I78" s="2"/>
      <c r="J78" s="2"/>
      <c r="K78" s="2"/>
      <c r="L78" s="2"/>
      <c r="M78" s="2"/>
      <c r="N78" s="2"/>
      <c r="O78" s="2"/>
    </row>
    <row r="79" customFormat="false" ht="24" hidden="false" customHeight="true" outlineLevel="0" collapsed="false">
      <c r="A79" s="1"/>
      <c r="B79" s="1"/>
      <c r="C79" s="2"/>
      <c r="D79" s="2"/>
      <c r="E79" s="2"/>
      <c r="F79" s="2"/>
      <c r="G79" s="2"/>
      <c r="H79" s="2"/>
      <c r="I79" s="2"/>
      <c r="J79" s="2"/>
      <c r="K79" s="2"/>
      <c r="L79" s="2"/>
      <c r="M79" s="2"/>
      <c r="N79" s="2"/>
      <c r="O79" s="2"/>
    </row>
    <row r="80" customFormat="false" ht="24" hidden="false" customHeight="true" outlineLevel="0" collapsed="false">
      <c r="A80" s="1"/>
      <c r="B80" s="1"/>
      <c r="C80" s="2"/>
      <c r="D80" s="2"/>
      <c r="E80" s="2"/>
      <c r="F80" s="2"/>
      <c r="G80" s="2"/>
      <c r="H80" s="2"/>
      <c r="I80" s="2"/>
      <c r="J80" s="2"/>
      <c r="K80" s="2"/>
      <c r="L80" s="2"/>
      <c r="M80" s="2"/>
      <c r="N80" s="2"/>
      <c r="O80" s="2"/>
    </row>
    <row r="81" customFormat="false" ht="24" hidden="false" customHeight="true" outlineLevel="0" collapsed="false">
      <c r="A81" s="1"/>
      <c r="B81" s="1"/>
      <c r="C81" s="2"/>
      <c r="D81" s="2"/>
      <c r="E81" s="2"/>
      <c r="F81" s="2"/>
      <c r="G81" s="2"/>
      <c r="H81" s="2"/>
      <c r="I81" s="2"/>
      <c r="J81" s="2"/>
      <c r="K81" s="2"/>
      <c r="L81" s="2"/>
      <c r="M81" s="2"/>
      <c r="N81" s="2"/>
      <c r="O81" s="2"/>
    </row>
    <row r="82" customFormat="false" ht="24" hidden="false" customHeight="true" outlineLevel="0" collapsed="false">
      <c r="A82" s="1"/>
      <c r="B82" s="1"/>
      <c r="C82" s="2"/>
      <c r="D82" s="2"/>
      <c r="E82" s="2"/>
      <c r="F82" s="2"/>
      <c r="G82" s="2"/>
      <c r="H82" s="2"/>
      <c r="I82" s="2"/>
      <c r="J82" s="2"/>
      <c r="K82" s="2"/>
      <c r="L82" s="2"/>
      <c r="M82" s="2"/>
      <c r="N82" s="2"/>
      <c r="O82" s="2"/>
    </row>
    <row r="83" customFormat="false" ht="24" hidden="false" customHeight="true" outlineLevel="0" collapsed="false">
      <c r="A83" s="1"/>
      <c r="B83" s="1"/>
      <c r="C83" s="2"/>
      <c r="D83" s="2"/>
      <c r="E83" s="2"/>
      <c r="F83" s="2"/>
      <c r="G83" s="2"/>
      <c r="H83" s="2"/>
      <c r="I83" s="2"/>
      <c r="J83" s="2"/>
      <c r="K83" s="2"/>
      <c r="L83" s="2"/>
      <c r="M83" s="2"/>
      <c r="N83" s="2"/>
      <c r="O83" s="2"/>
    </row>
    <row r="84" customFormat="false" ht="24" hidden="false" customHeight="true" outlineLevel="0" collapsed="false">
      <c r="A84" s="1"/>
      <c r="B84" s="1"/>
      <c r="C84" s="2"/>
      <c r="D84" s="2"/>
      <c r="E84" s="2"/>
      <c r="F84" s="2"/>
      <c r="G84" s="2"/>
      <c r="H84" s="2"/>
      <c r="I84" s="2"/>
      <c r="J84" s="2"/>
      <c r="K84" s="2"/>
      <c r="L84" s="2"/>
      <c r="M84" s="2"/>
      <c r="N84" s="2"/>
      <c r="O84" s="2"/>
    </row>
    <row r="85" customFormat="false" ht="24" hidden="false" customHeight="true" outlineLevel="0" collapsed="false">
      <c r="A85" s="1"/>
      <c r="B85" s="1"/>
      <c r="C85" s="2"/>
      <c r="D85" s="2"/>
      <c r="E85" s="2"/>
      <c r="F85" s="2"/>
      <c r="G85" s="2"/>
      <c r="H85" s="2"/>
      <c r="I85" s="2"/>
      <c r="J85" s="2"/>
      <c r="K85" s="2"/>
      <c r="L85" s="2"/>
      <c r="M85" s="2"/>
      <c r="N85" s="2"/>
      <c r="O85" s="2"/>
    </row>
    <row r="86" customFormat="false" ht="24" hidden="false" customHeight="true" outlineLevel="0" collapsed="false">
      <c r="A86" s="1"/>
      <c r="B86" s="1"/>
      <c r="C86" s="2"/>
      <c r="D86" s="2"/>
      <c r="E86" s="2"/>
      <c r="F86" s="2"/>
      <c r="G86" s="2"/>
      <c r="H86" s="2"/>
      <c r="I86" s="2"/>
      <c r="J86" s="2"/>
      <c r="K86" s="2"/>
      <c r="L86" s="2"/>
      <c r="M86" s="2"/>
      <c r="N86" s="2"/>
      <c r="O86" s="2"/>
    </row>
    <row r="87" customFormat="false" ht="24" hidden="false" customHeight="true" outlineLevel="0" collapsed="false">
      <c r="A87" s="1"/>
      <c r="B87" s="1"/>
      <c r="C87" s="2"/>
      <c r="D87" s="2"/>
      <c r="E87" s="2"/>
      <c r="F87" s="2"/>
      <c r="G87" s="2"/>
      <c r="H87" s="2"/>
      <c r="I87" s="2"/>
      <c r="J87" s="2"/>
      <c r="K87" s="2"/>
      <c r="L87" s="2"/>
      <c r="M87" s="2"/>
      <c r="N87" s="2"/>
      <c r="O87" s="2"/>
    </row>
    <row r="88" customFormat="false" ht="24" hidden="false" customHeight="true" outlineLevel="0" collapsed="false">
      <c r="A88" s="1"/>
      <c r="B88" s="1"/>
      <c r="C88" s="2"/>
      <c r="D88" s="2"/>
      <c r="E88" s="2"/>
      <c r="F88" s="2"/>
      <c r="G88" s="2"/>
      <c r="H88" s="2"/>
      <c r="I88" s="2"/>
      <c r="J88" s="2"/>
      <c r="K88" s="2"/>
      <c r="L88" s="2"/>
      <c r="M88" s="2"/>
      <c r="N88" s="2"/>
      <c r="O88" s="2"/>
    </row>
    <row r="89" customFormat="false" ht="24" hidden="false" customHeight="true" outlineLevel="0" collapsed="false">
      <c r="A89" s="1"/>
      <c r="B89" s="1"/>
      <c r="C89" s="2"/>
      <c r="D89" s="2"/>
      <c r="E89" s="2"/>
      <c r="F89" s="2"/>
      <c r="G89" s="2"/>
      <c r="H89" s="2"/>
      <c r="I89" s="2"/>
      <c r="J89" s="2"/>
      <c r="K89" s="2"/>
      <c r="L89" s="2"/>
      <c r="M89" s="2"/>
      <c r="N89" s="2"/>
      <c r="O89" s="2"/>
    </row>
    <row r="90" customFormat="false" ht="24" hidden="false" customHeight="true" outlineLevel="0" collapsed="false">
      <c r="A90" s="1"/>
      <c r="B90" s="1"/>
      <c r="C90" s="2"/>
      <c r="D90" s="2"/>
      <c r="E90" s="2"/>
      <c r="F90" s="2"/>
      <c r="G90" s="2"/>
      <c r="H90" s="2"/>
      <c r="I90" s="2"/>
      <c r="J90" s="2"/>
      <c r="K90" s="2"/>
      <c r="L90" s="2"/>
      <c r="M90" s="2"/>
      <c r="N90" s="2"/>
      <c r="O90" s="2"/>
    </row>
    <row r="91" customFormat="false" ht="24" hidden="false" customHeight="true" outlineLevel="0" collapsed="false">
      <c r="A91" s="1"/>
      <c r="B91" s="1"/>
      <c r="C91" s="2"/>
      <c r="D91" s="2"/>
      <c r="E91" s="2"/>
      <c r="F91" s="2"/>
      <c r="G91" s="2"/>
      <c r="H91" s="2"/>
      <c r="I91" s="2"/>
      <c r="J91" s="2"/>
      <c r="K91" s="2"/>
      <c r="L91" s="2"/>
      <c r="M91" s="2"/>
      <c r="N91" s="2"/>
      <c r="O91" s="2"/>
    </row>
    <row r="92" customFormat="false" ht="24" hidden="false" customHeight="true" outlineLevel="0" collapsed="false">
      <c r="A92" s="1"/>
      <c r="B92" s="1"/>
      <c r="C92" s="2"/>
      <c r="D92" s="2"/>
      <c r="E92" s="2"/>
      <c r="F92" s="2"/>
      <c r="G92" s="2"/>
      <c r="H92" s="2"/>
      <c r="I92" s="2"/>
      <c r="J92" s="2"/>
      <c r="K92" s="2"/>
      <c r="L92" s="2"/>
      <c r="M92" s="2"/>
      <c r="N92" s="2"/>
      <c r="O92" s="2"/>
    </row>
    <row r="93" customFormat="false" ht="24" hidden="false" customHeight="true" outlineLevel="0" collapsed="false">
      <c r="A93" s="1"/>
      <c r="B93" s="1"/>
      <c r="C93" s="2"/>
      <c r="D93" s="2"/>
      <c r="E93" s="2"/>
      <c r="F93" s="2"/>
      <c r="G93" s="2"/>
      <c r="H93" s="2"/>
      <c r="I93" s="2"/>
      <c r="J93" s="2"/>
      <c r="K93" s="2"/>
      <c r="L93" s="2"/>
      <c r="M93" s="2"/>
      <c r="N93" s="2"/>
      <c r="O93" s="2"/>
    </row>
    <row r="94" customFormat="false" ht="24" hidden="false" customHeight="true" outlineLevel="0" collapsed="false">
      <c r="A94" s="1"/>
      <c r="B94" s="1"/>
      <c r="C94" s="2"/>
      <c r="D94" s="2"/>
      <c r="E94" s="2"/>
      <c r="F94" s="2"/>
      <c r="G94" s="2"/>
      <c r="H94" s="2"/>
      <c r="I94" s="2"/>
      <c r="J94" s="2"/>
      <c r="K94" s="2"/>
      <c r="L94" s="2"/>
      <c r="M94" s="2"/>
      <c r="N94" s="2"/>
      <c r="O94" s="2"/>
    </row>
    <row r="95" customFormat="false" ht="24" hidden="false" customHeight="true" outlineLevel="0" collapsed="false">
      <c r="A95" s="1"/>
      <c r="B95" s="1"/>
      <c r="C95" s="2"/>
      <c r="D95" s="2"/>
      <c r="E95" s="2"/>
      <c r="F95" s="2"/>
      <c r="G95" s="2"/>
      <c r="H95" s="2"/>
      <c r="I95" s="2"/>
      <c r="J95" s="2"/>
      <c r="K95" s="2"/>
      <c r="L95" s="2"/>
      <c r="M95" s="2"/>
      <c r="N95" s="2"/>
      <c r="O95" s="2"/>
    </row>
    <row r="96" customFormat="false" ht="24" hidden="false" customHeight="true" outlineLevel="0" collapsed="false">
      <c r="A96" s="1"/>
      <c r="B96" s="1"/>
      <c r="C96" s="2"/>
      <c r="D96" s="2"/>
      <c r="E96" s="2"/>
      <c r="F96" s="2"/>
      <c r="G96" s="2"/>
      <c r="H96" s="2"/>
      <c r="I96" s="2"/>
      <c r="J96" s="2"/>
      <c r="K96" s="2"/>
      <c r="L96" s="2"/>
      <c r="M96" s="2"/>
      <c r="N96" s="2"/>
      <c r="O96" s="2"/>
    </row>
    <row r="97" customFormat="false" ht="24" hidden="false" customHeight="true" outlineLevel="0" collapsed="false">
      <c r="A97" s="1"/>
      <c r="B97" s="1"/>
      <c r="C97" s="2"/>
      <c r="D97" s="2"/>
      <c r="E97" s="2"/>
      <c r="F97" s="2"/>
      <c r="G97" s="2"/>
      <c r="H97" s="2"/>
      <c r="I97" s="2"/>
      <c r="J97" s="2"/>
      <c r="K97" s="2"/>
      <c r="L97" s="2"/>
      <c r="M97" s="2"/>
      <c r="N97" s="2"/>
      <c r="O97" s="2"/>
    </row>
    <row r="98" customFormat="false" ht="24" hidden="false" customHeight="true" outlineLevel="0" collapsed="false">
      <c r="A98" s="1"/>
      <c r="B98" s="1"/>
      <c r="C98" s="2"/>
      <c r="D98" s="2"/>
      <c r="E98" s="2"/>
      <c r="F98" s="2"/>
      <c r="G98" s="2"/>
      <c r="H98" s="2"/>
      <c r="I98" s="2"/>
      <c r="J98" s="2"/>
      <c r="K98" s="2"/>
      <c r="L98" s="2"/>
      <c r="M98" s="2"/>
      <c r="N98" s="2"/>
      <c r="O98" s="2"/>
    </row>
    <row r="99" customFormat="false" ht="24" hidden="false" customHeight="true" outlineLevel="0" collapsed="false">
      <c r="A99" s="1"/>
      <c r="B99" s="1"/>
      <c r="C99" s="2"/>
      <c r="D99" s="2"/>
      <c r="E99" s="2"/>
      <c r="F99" s="2"/>
      <c r="G99" s="2"/>
      <c r="H99" s="2"/>
      <c r="I99" s="2"/>
      <c r="J99" s="2"/>
      <c r="K99" s="2"/>
      <c r="L99" s="2"/>
      <c r="M99" s="2"/>
      <c r="N99" s="2"/>
      <c r="O99" s="2"/>
    </row>
    <row r="100" customFormat="false" ht="24" hidden="false" customHeight="true" outlineLevel="0" collapsed="false">
      <c r="A100" s="1"/>
      <c r="B100" s="1"/>
      <c r="C100" s="2"/>
      <c r="D100" s="2"/>
      <c r="E100" s="2"/>
      <c r="F100" s="2"/>
      <c r="G100" s="2"/>
      <c r="H100" s="2"/>
      <c r="I100" s="2"/>
      <c r="J100" s="2"/>
      <c r="K100" s="2"/>
      <c r="L100" s="2"/>
      <c r="M100" s="2"/>
      <c r="N100" s="2"/>
      <c r="O100" s="2"/>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2026-10-31T21:51:15Z</dcterms:created>
  <dc:creator>openpyxl</dc:creator>
  <dc:description/>
  <dc:language>en-US</dc:language>
  <cp:lastModifiedBy/>
  <dcterms:modified xsi:type="dcterms:W3CDTF">2026-10-31T21:51:15Z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