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tables/table2.xml" ContentType="application/vnd.openxmlformats-officedocument.spreadsheetml.table+xml"/>
  <Override PartName="/xl/tables/table1.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Assumptions" sheetId="2" state="visible" r:id="rId4"/>
    <sheet name="Cash Flow" sheetId="3" state="visible" r:id="rId5"/>
    <sheet name="Initiatives" sheetId="4" state="visible" r:id="rId6"/>
    <sheet name="Delivery" sheetId="5" state="visible" r:id="rId7"/>
    <sheet name="Guide" sheetId="6" state="visible" r:id="rId8"/>
  </sheets>
  <calcPr iterateCount="100" refMode="A1" iterate="false" iterateDelta="0.001"/>
  <extLst>
    <ext xmlns:loext="http://schemas.libreoffice.org/" uri="{7626C862-2A13-11E5-B345-FEFF819CDC9F}">
      <loext:extCalcPr stringRefSyntax="ExcelA1"/>
    </ext>
  </extLst>
</workbook>
</file>

<file path=xl/sharedStrings.xml><?xml version="1.0" encoding="utf-8"?>
<sst xmlns="http://schemas.openxmlformats.org/spreadsheetml/2006/main" count="504" uniqueCount="237">
  <si>
    <t xml:space="preserve">Synergy Underwriting &amp; Value Bridge</t>
  </si>
  <si>
    <t xml:space="preserve">What can the buyer create, and what should the seller receive?</t>
  </si>
  <si>
    <t xml:space="preserve">Case selected</t>
  </si>
  <si>
    <t xml:space="preserve">Base</t>
  </si>
  <si>
    <t xml:space="preserve">Value bridge (USD thousands)</t>
  </si>
  <si>
    <t xml:space="preserve">Standalone enterprise value</t>
  </si>
  <si>
    <t xml:space="preserve">Pricing status</t>
  </si>
  <si>
    <t xml:space="preserve">Net buyer-created synergy NPV</t>
  </si>
  <si>
    <t xml:space="preserve">Maximum economics-supported EV</t>
  </si>
  <si>
    <t xml:space="preserve">Seller share of positive net synergy</t>
  </si>
  <si>
    <t xml:space="preserve">Offer supported by seller-sharing policy</t>
  </si>
  <si>
    <t xml:space="preserve">Private affordability ceiling</t>
  </si>
  <si>
    <t xml:space="preserve">Unpriced initiatives</t>
  </si>
  <si>
    <t xml:space="preserve">Maximum supported purchase price (EV)</t>
  </si>
  <si>
    <t xml:space="preserve">Open handoffs</t>
  </si>
  <si>
    <t xml:space="preserve">Buyer-retained net synergy value</t>
  </si>
  <si>
    <t xml:space="preserve">Private hard ceiling (EV)</t>
  </si>
  <si>
    <t xml:space="preserve">Buyer-created value can inform affordability. It does not automatically belong to the seller.</t>
  </si>
  <si>
    <t xml:space="preserve">Enter the private ceiling after testing financing and combined downside. Any calculated price remains subject to open findings.</t>
  </si>
  <si>
    <t xml:space="preserve">First pass in 10–15 minutes</t>
  </si>
  <si>
    <t xml:space="preserve">1. Set standalone value, sharing policy and Base / Downside assumptions.</t>
  </si>
  <si>
    <t xml:space="preserve">2. Replace the three examples in Initiatives. Add owner, action, dependency and missing inputs.</t>
  </si>
  <si>
    <t xml:space="preserve">3. Switch to Downside. Review cash outlay, lost revenue and the resulting price ceiling.</t>
  </si>
  <si>
    <t xml:space="preserve">4. Resolve each finding as Investigate, Price, Protect or Walk. Transfer owned actions into Delivery.</t>
  </si>
  <si>
    <t xml:space="preserve">Cash required and value delivered</t>
  </si>
  <si>
    <t xml:space="preserve">USD thousands</t>
  </si>
  <si>
    <t xml:space="preserve">At close</t>
  </si>
  <si>
    <t xml:space="preserve">Year 1</t>
  </si>
  <si>
    <t xml:space="preserve">Year 2</t>
  </si>
  <si>
    <t xml:space="preserve">Year 3</t>
  </si>
  <si>
    <t xml:space="preserve">Year 4</t>
  </si>
  <si>
    <t xml:space="preserve">Year 5</t>
  </si>
  <si>
    <t xml:space="preserve">Net incremental cash</t>
  </si>
  <si>
    <t xml:space="preserve">Risk-adjusted benefit</t>
  </si>
  <si>
    <t xml:space="preserve">Dis-synergies</t>
  </si>
  <si>
    <t xml:space="preserve">Sensitivity: discount rate and seller share</t>
  </si>
  <si>
    <t xml:space="preserve">Offer under the sharing policy, before the private affordability cap. Active cash flows are rediscounted.</t>
  </si>
  <si>
    <t xml:space="preserve">Discount rate</t>
  </si>
  <si>
    <t xml:space="preserve">Synergy NPV</t>
  </si>
  <si>
    <t xml:space="preserve">0% share</t>
  </si>
  <si>
    <t xml:space="preserve">25% share</t>
  </si>
  <si>
    <t xml:space="preserve">50% share</t>
  </si>
  <si>
    <t xml:space="preserve">75% share</t>
  </si>
  <si>
    <t xml:space="preserve">100% share</t>
  </si>
  <si>
    <t xml:space="preserve">Assumption examples. Version 1.0.1. Updated September 10, 2026.</t>
  </si>
  <si>
    <t xml:space="preserve">Proposed price review (enterprise value)</t>
  </si>
  <si>
    <t xml:space="preserve">Proposed purchase price</t>
  </si>
  <si>
    <t xml:space="preserve">Buyer value retained at proposed price</t>
  </si>
  <si>
    <t xml:space="preserve">Headroom to maximum supported price</t>
  </si>
  <si>
    <t xml:space="preserve">Bid decision</t>
  </si>
  <si>
    <t xml:space="preserve">Assumptions</t>
  </si>
  <si>
    <t xml:space="preserve">Blue numbers on amber cells are editable Assumptions. All money is USD thousands.</t>
  </si>
  <si>
    <t xml:space="preserve">Global input</t>
  </si>
  <si>
    <t xml:space="preserve">Assumption</t>
  </si>
  <si>
    <t xml:space="preserve">Meaning</t>
  </si>
  <si>
    <t xml:space="preserve">Value before buyer-specific synergies</t>
  </si>
  <si>
    <t xml:space="preserve">Seller share of positive net synergy NPV</t>
  </si>
  <si>
    <t xml:space="preserve">Negotiated share; zero is a valid choice</t>
  </si>
  <si>
    <t xml:space="preserve">Private affordability ceiling (EV)</t>
  </si>
  <si>
    <t xml:space="preserve">Enter financing and downside-tested EV ceiling</t>
  </si>
  <si>
    <t xml:space="preserve">Tax losses and deductions usable</t>
  </si>
  <si>
    <t xml:space="preserve">Enter 1 if the buyer can use the tax deductions now, 0 if not</t>
  </si>
  <si>
    <t xml:space="preserve">Annual rate for incremental cash flows</t>
  </si>
  <si>
    <t xml:space="preserve">Approval authority</t>
  </si>
  <si>
    <t xml:space="preserve">Assumption: CEO and board</t>
  </si>
  <si>
    <t xml:space="preserve">Who can approve price and integration resources</t>
  </si>
  <si>
    <t xml:space="preserve">Maximum authorized EV before negotiations</t>
  </si>
  <si>
    <t xml:space="preserve">Proposed purchase price (EV)</t>
  </si>
  <si>
    <t xml:space="preserve">Compare the bid with the supported price</t>
  </si>
  <si>
    <t xml:space="preserve">Scenario driver</t>
  </si>
  <si>
    <t xml:space="preserve">Selection</t>
  </si>
  <si>
    <t xml:space="preserve">Revenue multiplier</t>
  </si>
  <si>
    <t xml:space="preserve">Active</t>
  </si>
  <si>
    <t xml:space="preserve">Downside</t>
  </si>
  <si>
    <t xml:space="preserve">Cost-saving multiplier</t>
  </si>
  <si>
    <t xml:space="preserve">Dis-synergy multiplier</t>
  </si>
  <si>
    <t xml:space="preserve">Benefit probability multiplier</t>
  </si>
  <si>
    <t xml:space="preserve">Implementation-cost multiplier</t>
  </si>
  <si>
    <t xml:space="preserve">Capital multiplier</t>
  </si>
  <si>
    <t xml:space="preserve">Extra delay (months)</t>
  </si>
  <si>
    <t xml:space="preserve">Delay uses At close. Spend multipliers use At close. Operating multipliers use each forecast year.</t>
  </si>
  <si>
    <t xml:space="preserve">Unused period cells remain visible so the scenario groups share one time axis.</t>
  </si>
  <si>
    <t xml:space="preserve">Active inputs</t>
  </si>
  <si>
    <t xml:space="preserve">Incremental cash flow</t>
  </si>
  <si>
    <t xml:space="preserve">USD thousands. Year-end discounting. At-close spend. No terminal value or capital recovery.</t>
  </si>
  <si>
    <t xml:space="preserve">Incremental economics</t>
  </si>
  <si>
    <t xml:space="preserve">5-year PV</t>
  </si>
  <si>
    <t xml:space="preserve">Stable build ID</t>
  </si>
  <si>
    <t xml:space="preserve">Input row</t>
  </si>
  <si>
    <t xml:space="preserve">Economic inputs</t>
  </si>
  <si>
    <t xml:space="preserve">Net synergy NPV</t>
  </si>
  <si>
    <t xml:space="preserve">Year 1 net cash</t>
  </si>
  <si>
    <t xml:space="preserve">Gross synergy before probability</t>
  </si>
  <si>
    <t xml:space="preserve">S01</t>
  </si>
  <si>
    <t xml:space="preserve">Risk-adjusted synergy before dis-synergies</t>
  </si>
  <si>
    <t xml:space="preserve">S02</t>
  </si>
  <si>
    <t xml:space="preserve">S03</t>
  </si>
  <si>
    <t xml:space="preserve">Cash tax expense / (benefit)</t>
  </si>
  <si>
    <t xml:space="preserve">S04</t>
  </si>
  <si>
    <t xml:space="preserve">Implementation cash, after tax</t>
  </si>
  <si>
    <t xml:space="preserve">S05</t>
  </si>
  <si>
    <t xml:space="preserve">Capital and working capital</t>
  </si>
  <si>
    <t xml:space="preserve">S06</t>
  </si>
  <si>
    <t xml:space="preserve">S07</t>
  </si>
  <si>
    <t xml:space="preserve">Discounted incremental cash</t>
  </si>
  <si>
    <t xml:space="preserve">S08</t>
  </si>
  <si>
    <t xml:space="preserve">S09</t>
  </si>
  <si>
    <t xml:space="preserve">S10</t>
  </si>
  <si>
    <t xml:space="preserve">Included initiatives</t>
  </si>
  <si>
    <t xml:space="preserve">Unpriced included initiatives</t>
  </si>
  <si>
    <t xml:space="preserve">Operating findings still open</t>
  </si>
  <si>
    <t xml:space="preserve">Walk decisions</t>
  </si>
  <si>
    <t xml:space="preserve">Pricing prerequisites</t>
  </si>
  <si>
    <t xml:space="preserve">Capture fraction</t>
  </si>
  <si>
    <t xml:space="preserve">Revenue contribution</t>
  </si>
  <si>
    <t xml:space="preserve">Cost savings</t>
  </si>
  <si>
    <t xml:space="preserve">Gross synergy</t>
  </si>
  <si>
    <t xml:space="preserve">Risk-adjusted synergy</t>
  </si>
  <si>
    <t xml:space="preserve">Net operating benefit</t>
  </si>
  <si>
    <t xml:space="preserve">Capex</t>
  </si>
  <si>
    <t xml:space="preserve">Working capital</t>
  </si>
  <si>
    <t xml:space="preserve">Initiatives</t>
  </si>
  <si>
    <t xml:space="preserve">First pass: replace the three Assumption examples. Use all 10 fixed IDs and enter an explicit zero where appropriate. Dis-synergies count in full from close, even if the initiative starts later. That is deliberate.</t>
  </si>
  <si>
    <t xml:space="preserve">ID</t>
  </si>
  <si>
    <t xml:space="preserve">Initiative</t>
  </si>
  <si>
    <t xml:space="preserve">Type</t>
  </si>
  <si>
    <t xml:space="preserve">Annual revenue</t>
  </si>
  <si>
    <t xml:space="preserve">Contribution margin</t>
  </si>
  <si>
    <t xml:space="preserve">Annual cost saving</t>
  </si>
  <si>
    <t xml:space="preserve">Annual dis-synergy</t>
  </si>
  <si>
    <t xml:space="preserve">One-time cost</t>
  </si>
  <si>
    <t xml:space="preserve">Capex at close</t>
  </si>
  <si>
    <t xml:space="preserve">Working capital at close</t>
  </si>
  <si>
    <t xml:space="preserve">Start month</t>
  </si>
  <si>
    <t xml:space="preserve">Ramp months</t>
  </si>
  <si>
    <t xml:space="preserve">Probability</t>
  </si>
  <si>
    <t xml:space="preserve">Tax rate</t>
  </si>
  <si>
    <t xml:space="preserve">Cost deductible %</t>
  </si>
  <si>
    <t xml:space="preserve">Operating owner</t>
  </si>
  <si>
    <t xml:space="preserve">Integration action</t>
  </si>
  <si>
    <t xml:space="preserve">Workflow dependency</t>
  </si>
  <si>
    <t xml:space="preserve">Revenue disruption risk</t>
  </si>
  <si>
    <t xml:space="preserve">Evidence</t>
  </si>
  <si>
    <t xml:space="preserve">Missing input / finding</t>
  </si>
  <si>
    <t xml:space="preserve">Decision</t>
  </si>
  <si>
    <t xml:space="preserve">Treatment</t>
  </si>
  <si>
    <t xml:space="preserve">Due date</t>
  </si>
  <si>
    <t xml:space="preserve">Basis</t>
  </si>
  <si>
    <t xml:space="preserve">Include?</t>
  </si>
  <si>
    <t xml:space="preserve">Operating handoff</t>
  </si>
  <si>
    <t xml:space="preserve">Cross-sell existing customers</t>
  </si>
  <si>
    <t xml:space="preserve">Revenue</t>
  </si>
  <si>
    <t xml:space="preserve">Chief revenue officer</t>
  </si>
  <si>
    <t xml:space="preserve">Pilot shared account plans</t>
  </si>
  <si>
    <t xml:space="preserve">CRM and account ownership</t>
  </si>
  <si>
    <t xml:space="preserve">Account overlap and churn</t>
  </si>
  <si>
    <t xml:space="preserve">Assumption: test customer overlap</t>
  </si>
  <si>
    <t xml:space="preserve">Confirm pilot conversion</t>
  </si>
  <si>
    <t xml:space="preserve">Investigate</t>
  </si>
  <si>
    <t xml:space="preserve">Protect</t>
  </si>
  <si>
    <t xml:space="preserve">Yes</t>
  </si>
  <si>
    <t xml:space="preserve">Combine vendor contracts</t>
  </si>
  <si>
    <t xml:space="preserve">Cost</t>
  </si>
  <si>
    <t xml:space="preserve">Chief operating officer</t>
  </si>
  <si>
    <t xml:space="preserve">Confirm service levels before cutover</t>
  </si>
  <si>
    <t xml:space="preserve">Vendor exits and continuity</t>
  </si>
  <si>
    <t xml:space="preserve">Service interruption</t>
  </si>
  <si>
    <t xml:space="preserve">Assumption: review contracts</t>
  </si>
  <si>
    <t xml:space="preserve">Confirm termination charges</t>
  </si>
  <si>
    <t xml:space="preserve">Price</t>
  </si>
  <si>
    <t xml:space="preserve">Combine</t>
  </si>
  <si>
    <t xml:space="preserve">Consolidate finance systems</t>
  </si>
  <si>
    <t xml:space="preserve">Chief financial officer</t>
  </si>
  <si>
    <t xml:space="preserve">Parallel close before migration</t>
  </si>
  <si>
    <t xml:space="preserve">Billing and collections</t>
  </si>
  <si>
    <t xml:space="preserve">Invoice errors delay collections</t>
  </si>
  <si>
    <t xml:space="preserve">Assumption: scope migration</t>
  </si>
  <si>
    <t xml:space="preserve">Confirm migration and retention cost</t>
  </si>
  <si>
    <t xml:space="preserve">Standardize</t>
  </si>
  <si>
    <t xml:space="preserve">No</t>
  </si>
  <si>
    <t xml:space="preserve">Start month 1 means capture starts at close. Ramp 0 means immediate full run rate at the start month.</t>
  </si>
  <si>
    <t xml:space="preserve">Annual dis-synergies start at close and remain fully funded throughout the five-year forecast.</t>
  </si>
  <si>
    <t xml:space="preserve">Delivery</t>
  </si>
  <si>
    <t xml:space="preserve">USD thousands. Year 0 = close. Enter actual benefits and all cash costs separately. Positive variances are favorable.</t>
  </si>
  <si>
    <t xml:space="preserve">Year</t>
  </si>
  <si>
    <t xml:space="preserve">Planned benefit</t>
  </si>
  <si>
    <t xml:space="preserve">Actual benefit</t>
  </si>
  <si>
    <t xml:space="preserve">Benefit variance</t>
  </si>
  <si>
    <t xml:space="preserve">Planned cash cost</t>
  </si>
  <si>
    <t xml:space="preserve">Actual cash cost</t>
  </si>
  <si>
    <t xml:space="preserve">Cost variance</t>
  </si>
  <si>
    <t xml:space="preserve">Planned net cash</t>
  </si>
  <si>
    <t xml:space="preserve">Actual net cash</t>
  </si>
  <si>
    <t xml:space="preserve">Net variance</t>
  </si>
  <si>
    <t xml:space="preserve">Next action / decision</t>
  </si>
  <si>
    <t xml:space="preserve">Benefits are incremental contribution profit plus cost savings. Costs include dis-synergies, cash taxes, implementation and capital.</t>
  </si>
  <si>
    <t xml:space="preserve">Blank actuals mean not reported. Zero is a reported zero. Preserve a dated approved baseline before changing underwriting.</t>
  </si>
  <si>
    <t xml:space="preserve">Sort the full table. Each initiative ID and relative year must stay with its actuals and next action.</t>
  </si>
  <si>
    <t xml:space="preserve">How to use the value bridge</t>
  </si>
  <si>
    <t xml:space="preserve">The decision</t>
  </si>
  <si>
    <t xml:space="preserve">Separate standalone value from the cash the buyer can create. Establish a private maximum price before negotiations change the standard.</t>
  </si>
  <si>
    <t xml:space="preserve">Start with three initiatives</t>
  </si>
  <si>
    <t xml:space="preserve">Replace the examples with your largest cost saving, revenue opportunity and integration risk. Keep unused slots set to No. Never delete or rename S01–S10.</t>
  </si>
  <si>
    <t xml:space="preserve">Required information</t>
  </si>
  <si>
    <t xml:space="preserve">Annual revenue and contribution margin, cost savings, recurring dis-synergies, implementation cost, capital, timing, probability and tax assumptions. Each included initiative needs an owner, action, workflow, evidence and a visible finding.</t>
  </si>
  <si>
    <t xml:space="preserve">Unknowns are findings</t>
  </si>
  <si>
    <t xml:space="preserve">Blank or invalid economic inputs hold back the cash forecast and price outputs. An explicit zero is accepted. Open findings stay visible after numbers are entered. When the operating owner has resolved a finding, type None in Missing input / finding.</t>
  </si>
  <si>
    <t xml:space="preserve">Gross and risk-adjusted synergy</t>
  </si>
  <si>
    <t xml:space="preserve">Gross synergy is incremental contribution profit plus cost savings after the timing ramp. Risk-adjusted synergy applies the benefit probability and active scenario multiplier. Revenue is converted using contribution margin before it enters value.</t>
  </si>
  <si>
    <t xml:space="preserve">Timing</t>
  </si>
  <si>
    <t xml:space="preserve">Start month 1 is close. Benefits rise linearly over Ramp months. Annual capture is the exact area under that continuous ramp during each 12-month period. A zero ramp starts at full run rate. Downside delay uses the At close input.</t>
  </si>
  <si>
    <t xml:space="preserve">Dis-synergies and required spend</t>
  </si>
  <si>
    <t xml:space="preserve">Recurring lost profit or extra operating cost starts at close and runs through all five forecast years. Implementation, capex and incremental working capital are fully funded at close, even if the benefit fails. Do not probability-weight these commitments.</t>
  </si>
  <si>
    <t xml:space="preserve">Cash taxes</t>
  </si>
  <si>
    <t xml:space="preserve">Positive operating benefit pays the initiative tax rate. A loss creates a cash tax benefit only when the global usability input is 1. The same input permits the deductible portion of implementation cost to reduce tax at close. Default 0 assumes no usable immediate shield.</t>
  </si>
  <si>
    <t xml:space="preserve">Capital and valuation</t>
  </si>
  <si>
    <t xml:space="preserve">Capex and working capital are separate cash outlays. No depreciation shield, working-capital release or terminal value is assumed. Net present value discounts Year 1–5 cash at year end and includes close cash without discount.</t>
  </si>
  <si>
    <t xml:space="preserve">Price bridge</t>
  </si>
  <si>
    <t xml:space="preserve">Economics-supported EV equals standalone EV plus net synergy NPV. The sharing-policy offer includes all negative synergy and only the negotiated share of positive synergy. Maximum supported price is the lowest of that offer, an independent affordability limit and a private hard ceiling.</t>
  </si>
  <si>
    <t xml:space="preserve">What the number does not establish</t>
  </si>
  <si>
    <t xml:space="preserve">This is an incremental synergy model. It does not calculate debt service, lender capacity, standalone operating downside, equity value, or a formal valuation. Determine financing and downside survivability before entering the private ceiling.</t>
  </si>
  <si>
    <t xml:space="preserve">Scenario and sensitivity</t>
  </si>
  <si>
    <t xml:space="preserve">One Base / Downside selector changes the same forecast. The sensitivity grid rediscounts that active forecast at five rates and applies five seller shares. It does not change operations or apply the private affordability cap.</t>
  </si>
  <si>
    <t xml:space="preserve">Protect revenue while integrating cost</t>
  </si>
  <si>
    <t xml:space="preserve">Test billing, collections, customer ownership and service continuity before systems or headcount are combined. A cost saving that disrupts the workflow producing revenue can destroy the thesis.</t>
  </si>
  <si>
    <t xml:space="preserve">Handoff and realization</t>
  </si>
  <si>
    <t xml:space="preserve">Use Investigate, Price, Protect or Walk for every issue. Record actual benefits and all cash costs by fixed ID and year in Delivery. Net cash and variances calculate automatically. Sort whole tables so the ID and year stay with actuals and actions.</t>
  </si>
  <si>
    <t xml:space="preserve">Ten initiative slots</t>
  </si>
  <si>
    <t xml:space="preserve">The model supports S01–S10. Fill an unused slot and set Include to Yes. More than 10 initiatives requires extending the build and delivery formulas together. Keep separate initiatives free of overlapping benefits or duplicated costs.</t>
  </si>
  <si>
    <t xml:space="preserve">Decision gate</t>
  </si>
  <si>
    <t xml:space="preserve">An economic ceiling is provisional while findings, a Walk decision or approval authority remain unresolved. Move approved actions into the integration plan and re-underwrite when evidence changes.</t>
  </si>
  <si>
    <t xml:space="preserve">Model checks</t>
  </si>
  <si>
    <t xml:space="preserve">NPV bridge difference</t>
  </si>
  <si>
    <t xml:space="preserve">Sensitivity center NPV difference</t>
  </si>
  <si>
    <t xml:space="preserve">Input ID count</t>
  </si>
  <si>
    <t xml:space="preserve">Numeric cash forecast periods</t>
  </si>
  <si>
    <t xml:space="preserve">Version 1.0.1. Updated September 10, 2026. Assumption examples. MikeYe.com.</t>
  </si>
</sst>
</file>

<file path=xl/styles.xml><?xml version="1.0" encoding="utf-8"?>
<styleSheet xmlns="http://schemas.openxmlformats.org/spreadsheetml/2006/main">
  <numFmts count="8">
    <numFmt numFmtId="164" formatCode="General"/>
    <numFmt numFmtId="165" formatCode="#,##0.0;\(#,##0.0\);\–"/>
    <numFmt numFmtId="166" formatCode="0.0%;\(0.0%\);\–"/>
    <numFmt numFmtId="167" formatCode="0"/>
    <numFmt numFmtId="168" formatCode="0.00\x"/>
    <numFmt numFmtId="169" formatCode="General"/>
    <numFmt numFmtId="170" formatCode="mm/dd/yy"/>
    <numFmt numFmtId="171" formatCode="0.00;\(0.00\);0.00"/>
  </numFmts>
  <fonts count="18">
    <font>
      <sz val="10"/>
      <name val="Arial"/>
      <family val="2"/>
    </font>
    <font>
      <sz val="10"/>
      <name val="Arial"/>
      <family val="0"/>
    </font>
    <font>
      <sz val="10"/>
      <name val="Arial"/>
      <family val="0"/>
    </font>
    <font>
      <sz val="10"/>
      <name val="Arial"/>
      <family val="0"/>
    </font>
    <font>
      <sz val="11"/>
      <name val="Calibri"/>
      <family val="0"/>
      <charset val="1"/>
    </font>
    <font>
      <sz val="10"/>
      <color rgb="FF1A1A18"/>
      <name val="Arial"/>
      <family val="0"/>
      <charset val="1"/>
    </font>
    <font>
      <b val="true"/>
      <sz val="16"/>
      <color rgb="FF1A1A18"/>
      <name val="Arial"/>
      <family val="0"/>
      <charset val="1"/>
    </font>
    <font>
      <i val="true"/>
      <sz val="10"/>
      <color rgb="FF5C5C54"/>
      <name val="Arial"/>
      <family val="0"/>
      <charset val="1"/>
    </font>
    <font>
      <b val="true"/>
      <sz val="10"/>
      <color rgb="FFFFFFFF"/>
      <name val="Arial"/>
      <family val="0"/>
      <charset val="1"/>
    </font>
    <font>
      <b val="true"/>
      <sz val="10"/>
      <color rgb="FF1A1A18"/>
      <name val="Arial"/>
      <family val="0"/>
      <charset val="1"/>
    </font>
    <font>
      <i val="true"/>
      <sz val="10"/>
      <color rgb="FF1A1A18"/>
      <name val="Arial"/>
      <family val="0"/>
      <charset val="1"/>
    </font>
    <font>
      <sz val="10"/>
      <color rgb="FFFFFFFF"/>
      <name val="Arial"/>
      <family val="0"/>
      <charset val="1"/>
    </font>
    <font>
      <sz val="10"/>
      <color rgb="FF00804A"/>
      <name val="Arial"/>
      <family val="0"/>
      <charset val="1"/>
    </font>
    <font>
      <sz val="10"/>
      <color rgb="FF000000"/>
      <name val="Arial"/>
      <family val="0"/>
      <charset val="1"/>
    </font>
    <font>
      <sz val="10"/>
      <color rgb="FF0000FF"/>
      <name val="Arial"/>
      <family val="0"/>
      <charset val="1"/>
    </font>
    <font>
      <sz val="10"/>
      <color rgb="FF5C5C54"/>
      <name val="Arial"/>
      <family val="0"/>
      <charset val="1"/>
    </font>
    <font>
      <b val="true"/>
      <sz val="10"/>
      <color rgb="FF000000"/>
      <name val="Arial"/>
      <family val="0"/>
      <charset val="1"/>
    </font>
    <font>
      <b val="true"/>
      <sz val="10"/>
      <color rgb="FF00804A"/>
      <name val="Arial"/>
      <family val="0"/>
      <charset val="1"/>
    </font>
  </fonts>
  <fills count="5">
    <fill>
      <patternFill patternType="none"/>
    </fill>
    <fill>
      <patternFill patternType="gray125"/>
    </fill>
    <fill>
      <patternFill patternType="solid">
        <fgColor rgb="FFFFF3CD"/>
        <bgColor rgb="FFFCE8E6"/>
      </patternFill>
    </fill>
    <fill>
      <patternFill patternType="solid">
        <fgColor rgb="FF173D34"/>
        <bgColor rgb="FF003366"/>
      </patternFill>
    </fill>
    <fill>
      <patternFill patternType="solid">
        <fgColor rgb="FFF7F5F0"/>
        <bgColor rgb="FFFFFFFF"/>
      </patternFill>
    </fill>
  </fills>
  <borders count="2">
    <border diagonalUp="false" diagonalDown="false">
      <left/>
      <right/>
      <top/>
      <bottom/>
      <diagonal/>
    </border>
    <border diagonalUp="false" diagonalDown="false">
      <left style="dotted">
        <color rgb="FF79602E"/>
      </left>
      <right style="dotted">
        <color rgb="FF79602E"/>
      </right>
      <top style="dotted">
        <color rgb="FF79602E"/>
      </top>
      <bottom style="dotted">
        <color rgb="FF79602E"/>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false">
      <alignment horizontal="general" vertical="center" textRotation="0" wrapText="false" indent="0" shrinkToFit="false"/>
      <protection locked="true" hidden="false"/>
    </xf>
    <xf numFmtId="164" fontId="6" fillId="0" borderId="0" xfId="20" applyFont="true" applyBorder="false" applyAlignment="true" applyProtection="false">
      <alignment horizontal="general" vertical="center" textRotation="0" wrapText="false" indent="0" shrinkToFit="false"/>
      <protection locked="true" hidden="false"/>
    </xf>
    <xf numFmtId="164" fontId="7" fillId="0" borderId="0" xfId="20" applyFont="true" applyBorder="false" applyAlignment="true" applyProtection="false">
      <alignment horizontal="general" vertical="center" textRotation="0" wrapText="false" indent="0" shrinkToFit="false"/>
      <protection locked="true" hidden="false"/>
    </xf>
    <xf numFmtId="164" fontId="5" fillId="2" borderId="0" xfId="20" applyFont="true" applyBorder="false" applyAlignment="true" applyProtection="false">
      <alignment horizontal="general" vertical="center" textRotation="0" wrapText="false" indent="0" shrinkToFit="false"/>
      <protection locked="true" hidden="false"/>
    </xf>
    <xf numFmtId="164" fontId="8" fillId="3" borderId="0" xfId="20" applyFont="true" applyBorder="false" applyAlignment="true" applyProtection="false">
      <alignment horizontal="general" vertical="center" textRotation="0" wrapText="false" indent="0" shrinkToFit="false"/>
      <protection locked="true" hidden="false"/>
    </xf>
    <xf numFmtId="164" fontId="5" fillId="0" borderId="0" xfId="20" applyFont="true" applyBorder="true" applyAlignment="true" applyProtection="false">
      <alignment horizontal="general" vertical="center" textRotation="0" wrapText="true" indent="0" shrinkToFit="false"/>
      <protection locked="true" hidden="false"/>
    </xf>
    <xf numFmtId="165" fontId="5" fillId="0" borderId="0" xfId="20" applyFont="true" applyBorder="false" applyAlignment="true" applyProtection="false">
      <alignment horizontal="general" vertical="center" textRotation="0" wrapText="false" indent="0" shrinkToFit="false"/>
      <protection locked="true" hidden="false"/>
    </xf>
    <xf numFmtId="164" fontId="9" fillId="4" borderId="0" xfId="20" applyFont="true" applyBorder="true" applyAlignment="true" applyProtection="false">
      <alignment horizontal="general" vertical="center" textRotation="0" wrapText="true" indent="0" shrinkToFit="false"/>
      <protection locked="true" hidden="false"/>
    </xf>
    <xf numFmtId="165" fontId="9" fillId="4" borderId="0" xfId="20" applyFont="true" applyBorder="false" applyAlignment="true" applyProtection="false">
      <alignment horizontal="general" vertical="center" textRotation="0" wrapText="false" indent="0" shrinkToFit="false"/>
      <protection locked="true" hidden="false"/>
    </xf>
    <xf numFmtId="164" fontId="5" fillId="0" borderId="0" xfId="20" applyFont="true" applyBorder="true" applyAlignment="true" applyProtection="false">
      <alignment horizontal="general" vertical="center" textRotation="0" wrapText="false" indent="0" shrinkToFit="false"/>
      <protection locked="true" hidden="false"/>
    </xf>
    <xf numFmtId="164" fontId="10" fillId="0" borderId="0" xfId="20" applyFont="true" applyBorder="false" applyAlignment="true" applyProtection="false">
      <alignment horizontal="general" vertical="center" textRotation="0" wrapText="false" indent="0" shrinkToFit="false"/>
      <protection locked="true" hidden="false"/>
    </xf>
    <xf numFmtId="164" fontId="8" fillId="3" borderId="0" xfId="20" applyFont="true" applyBorder="false" applyAlignment="true" applyProtection="false">
      <alignment horizontal="center" vertical="center" textRotation="0" wrapText="true" indent="0" shrinkToFit="false"/>
      <protection locked="true" hidden="false"/>
    </xf>
    <xf numFmtId="164" fontId="11" fillId="0" borderId="0" xfId="20" applyFont="true" applyBorder="false" applyAlignment="true" applyProtection="false">
      <alignment horizontal="general" vertical="center" textRotation="0" wrapText="false" indent="0" shrinkToFit="false"/>
      <protection locked="true" hidden="false"/>
    </xf>
    <xf numFmtId="166" fontId="5" fillId="0" borderId="0" xfId="20" applyFont="true" applyBorder="false" applyAlignment="true" applyProtection="false">
      <alignment horizontal="general" vertical="center" textRotation="0" wrapText="false" indent="0" shrinkToFit="false"/>
      <protection locked="true" hidden="false"/>
    </xf>
    <xf numFmtId="165" fontId="12" fillId="0" borderId="0" xfId="20" applyFont="true" applyBorder="false" applyAlignment="true" applyProtection="false">
      <alignment horizontal="general" vertical="center" textRotation="0" wrapText="false" indent="0" shrinkToFit="false"/>
      <protection locked="true" hidden="false"/>
    </xf>
    <xf numFmtId="165" fontId="13" fillId="0" borderId="0" xfId="20" applyFont="true" applyBorder="false" applyAlignment="true" applyProtection="false">
      <alignment horizontal="general" vertical="center" textRotation="0" wrapText="false" indent="0" shrinkToFit="false"/>
      <protection locked="true" hidden="false"/>
    </xf>
    <xf numFmtId="164" fontId="13" fillId="0" borderId="0" xfId="20" applyFont="true" applyBorder="true" applyAlignment="true" applyProtection="false">
      <alignment horizontal="general" vertical="center" textRotation="0" wrapText="false" indent="0" shrinkToFit="false"/>
      <protection locked="true" hidden="false"/>
    </xf>
    <xf numFmtId="164" fontId="12" fillId="0" borderId="1" xfId="20" applyFont="true" applyBorder="true" applyAlignment="true" applyProtection="false">
      <alignment horizontal="general" vertical="center" textRotation="0" wrapText="false" indent="0" shrinkToFit="false"/>
      <protection locked="true" hidden="false"/>
    </xf>
    <xf numFmtId="164" fontId="5" fillId="0" borderId="0" xfId="20" applyFont="true" applyBorder="false" applyAlignment="true" applyProtection="false">
      <alignment horizontal="general" vertical="center" textRotation="0" wrapText="true" indent="0" shrinkToFit="false"/>
      <protection locked="true" hidden="false"/>
    </xf>
    <xf numFmtId="165" fontId="14" fillId="2" borderId="0" xfId="20" applyFont="true" applyBorder="false" applyAlignment="true" applyProtection="false">
      <alignment horizontal="general" vertical="center" textRotation="0" wrapText="false" indent="0" shrinkToFit="false"/>
      <protection locked="true" hidden="false"/>
    </xf>
    <xf numFmtId="166" fontId="14" fillId="2" borderId="0" xfId="20" applyFont="true" applyBorder="false" applyAlignment="true" applyProtection="false">
      <alignment horizontal="general" vertical="center" textRotation="0" wrapText="false" indent="0" shrinkToFit="false"/>
      <protection locked="true" hidden="false"/>
    </xf>
    <xf numFmtId="167" fontId="14" fillId="2" borderId="0" xfId="20" applyFont="true" applyBorder="false" applyAlignment="true" applyProtection="false">
      <alignment horizontal="general" vertical="center" textRotation="0" wrapText="false" indent="0" shrinkToFit="false"/>
      <protection locked="true" hidden="false"/>
    </xf>
    <xf numFmtId="164" fontId="14" fillId="2" borderId="0" xfId="20" applyFont="true" applyBorder="false" applyAlignment="true" applyProtection="false">
      <alignment horizontal="general" vertical="center" textRotation="0" wrapText="false" indent="0" shrinkToFit="false"/>
      <protection locked="true" hidden="false"/>
    </xf>
    <xf numFmtId="164" fontId="5" fillId="4" borderId="0" xfId="20" applyFont="true" applyBorder="false" applyAlignment="true" applyProtection="false">
      <alignment horizontal="general" vertical="center" textRotation="0" wrapText="false" indent="0" shrinkToFit="false"/>
      <protection locked="true" hidden="false"/>
    </xf>
    <xf numFmtId="168" fontId="12" fillId="4" borderId="0" xfId="20" applyFont="true" applyBorder="false" applyAlignment="true" applyProtection="false">
      <alignment horizontal="general" vertical="center" textRotation="0" wrapText="false" indent="0" shrinkToFit="false"/>
      <protection locked="true" hidden="false"/>
    </xf>
    <xf numFmtId="168" fontId="14" fillId="2" borderId="0" xfId="20" applyFont="true" applyBorder="false" applyAlignment="true" applyProtection="false">
      <alignment horizontal="general" vertical="center" textRotation="0" wrapText="false" indent="0" shrinkToFit="false"/>
      <protection locked="true" hidden="false"/>
    </xf>
    <xf numFmtId="167" fontId="12" fillId="4" borderId="0" xfId="20" applyFont="true" applyBorder="false" applyAlignment="true" applyProtection="false">
      <alignment horizontal="general" vertical="center" textRotation="0" wrapText="false" indent="0" shrinkToFit="false"/>
      <protection locked="true" hidden="false"/>
    </xf>
    <xf numFmtId="164" fontId="13" fillId="0" borderId="0" xfId="20" applyFont="true" applyBorder="false" applyAlignment="true" applyProtection="false">
      <alignment horizontal="general" vertical="center" textRotation="0" wrapText="false" indent="0" shrinkToFit="false"/>
      <protection locked="true" hidden="false"/>
    </xf>
    <xf numFmtId="164" fontId="15" fillId="0" borderId="0" xfId="20" applyFont="true" applyBorder="false" applyAlignment="true" applyProtection="false">
      <alignment horizontal="general" vertical="center" textRotation="0" wrapText="false" indent="0" shrinkToFit="false"/>
      <protection locked="true" hidden="false"/>
    </xf>
    <xf numFmtId="169" fontId="12" fillId="0" borderId="0" xfId="20" applyFont="true" applyBorder="false" applyAlignment="true" applyProtection="false">
      <alignment horizontal="general" vertical="center" textRotation="0" wrapText="false" indent="0" shrinkToFit="false"/>
      <protection locked="true" hidden="false"/>
    </xf>
    <xf numFmtId="164" fontId="9" fillId="0" borderId="0" xfId="20" applyFont="true" applyBorder="false" applyAlignment="true" applyProtection="false">
      <alignment horizontal="general" vertical="center" textRotation="0" wrapText="true" indent="0" shrinkToFit="false"/>
      <protection locked="true" hidden="false"/>
    </xf>
    <xf numFmtId="165" fontId="16" fillId="0" borderId="0" xfId="20" applyFont="true" applyBorder="false" applyAlignment="true" applyProtection="false">
      <alignment horizontal="general" vertical="center" textRotation="0" wrapText="false" indent="0" shrinkToFit="false"/>
      <protection locked="true" hidden="false"/>
    </xf>
    <xf numFmtId="165" fontId="9" fillId="0" borderId="0" xfId="20" applyFont="true" applyBorder="false" applyAlignment="true" applyProtection="false">
      <alignment horizontal="general" vertical="center" textRotation="0" wrapText="false" indent="0" shrinkToFit="false"/>
      <protection locked="true" hidden="false"/>
    </xf>
    <xf numFmtId="164" fontId="9" fillId="4" borderId="0" xfId="20" applyFont="true" applyBorder="false" applyAlignment="true" applyProtection="false">
      <alignment horizontal="general" vertical="center" textRotation="0" wrapText="false" indent="0" shrinkToFit="false"/>
      <protection locked="true" hidden="false"/>
    </xf>
    <xf numFmtId="165" fontId="17" fillId="4" borderId="0" xfId="20" applyFont="true" applyBorder="false" applyAlignment="true" applyProtection="false">
      <alignment horizontal="general" vertical="center" textRotation="0" wrapText="false" indent="0" shrinkToFit="false"/>
      <protection locked="true" hidden="false"/>
    </xf>
    <xf numFmtId="166" fontId="12" fillId="0" borderId="0" xfId="20" applyFont="true" applyBorder="false" applyAlignment="true" applyProtection="false">
      <alignment horizontal="general" vertical="center" textRotation="0" wrapText="false" indent="0" shrinkToFit="false"/>
      <protection locked="true" hidden="false"/>
    </xf>
    <xf numFmtId="164" fontId="9" fillId="0" borderId="0" xfId="20" applyFont="true" applyBorder="false" applyAlignment="true" applyProtection="false">
      <alignment horizontal="general" vertical="center" textRotation="0" wrapText="false" indent="0" shrinkToFit="false"/>
      <protection locked="true" hidden="false"/>
    </xf>
    <xf numFmtId="165" fontId="17" fillId="0" borderId="0" xfId="20" applyFont="true" applyBorder="false" applyAlignment="true" applyProtection="false">
      <alignment horizontal="general" vertical="center" textRotation="0" wrapText="false" indent="0" shrinkToFit="false"/>
      <protection locked="true" hidden="false"/>
    </xf>
    <xf numFmtId="164" fontId="5" fillId="2" borderId="0" xfId="20" applyFont="true" applyBorder="false" applyAlignment="true" applyProtection="false">
      <alignment horizontal="general" vertical="center" textRotation="0" wrapText="true" indent="0" shrinkToFit="false"/>
      <protection locked="true" hidden="false"/>
    </xf>
    <xf numFmtId="165" fontId="14" fillId="2" borderId="0" xfId="20" applyFont="true" applyBorder="false" applyAlignment="true" applyProtection="false">
      <alignment horizontal="general" vertical="center" textRotation="0" wrapText="true" indent="0" shrinkToFit="false"/>
      <protection locked="true" hidden="false"/>
    </xf>
    <xf numFmtId="166" fontId="14" fillId="2" borderId="0" xfId="20" applyFont="true" applyBorder="false" applyAlignment="true" applyProtection="false">
      <alignment horizontal="general" vertical="center" textRotation="0" wrapText="true" indent="0" shrinkToFit="false"/>
      <protection locked="true" hidden="false"/>
    </xf>
    <xf numFmtId="167" fontId="14" fillId="2" borderId="0" xfId="20" applyFont="true" applyBorder="false" applyAlignment="true" applyProtection="false">
      <alignment horizontal="general" vertical="center" textRotation="0" wrapText="true" indent="0" shrinkToFit="false"/>
      <protection locked="true" hidden="false"/>
    </xf>
    <xf numFmtId="170" fontId="5" fillId="2" borderId="0" xfId="20" applyFont="true" applyBorder="false" applyAlignment="true" applyProtection="false">
      <alignment horizontal="general" vertical="center" textRotation="0" wrapText="true" indent="0" shrinkToFit="false"/>
      <protection locked="true" hidden="false"/>
    </xf>
    <xf numFmtId="164" fontId="12" fillId="0" borderId="0" xfId="20" applyFont="true" applyBorder="false" applyAlignment="true" applyProtection="false">
      <alignment horizontal="general" vertical="center" textRotation="0" wrapText="false" indent="0" shrinkToFit="false"/>
      <protection locked="true" hidden="false"/>
    </xf>
    <xf numFmtId="164" fontId="12" fillId="0" borderId="0" xfId="20" applyFont="true" applyBorder="false" applyAlignment="true" applyProtection="false">
      <alignment horizontal="general" vertical="center" textRotation="0" wrapText="true" indent="0" shrinkToFit="false"/>
      <protection locked="true" hidden="false"/>
    </xf>
    <xf numFmtId="165" fontId="5" fillId="2" borderId="0" xfId="20" applyFont="true" applyBorder="false" applyAlignment="true" applyProtection="false">
      <alignment horizontal="general" vertical="center" textRotation="0" wrapText="false" indent="0" shrinkToFit="false"/>
      <protection locked="true" hidden="false"/>
    </xf>
    <xf numFmtId="164" fontId="9" fillId="0" borderId="0" xfId="20" applyFont="true" applyBorder="true" applyAlignment="true" applyProtection="false">
      <alignment horizontal="general" vertical="center" textRotation="0" wrapText="true" indent="0" shrinkToFit="false"/>
      <protection locked="true" hidden="false"/>
    </xf>
    <xf numFmtId="171" fontId="5" fillId="0" borderId="0" xfId="20" applyFont="true" applyBorder="fals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9">
    <dxf>
      <font>
        <b val="1"/>
        <color rgb="FFA61C17"/>
      </font>
      <fill>
        <patternFill>
          <bgColor rgb="FFFCE8E6"/>
        </patternFill>
      </fill>
    </dxf>
    <dxf>
      <fill>
        <patternFill patternType="solid">
          <fgColor rgb="FF173D34"/>
          <bgColor rgb="FF000000"/>
        </patternFill>
      </fill>
    </dxf>
    <dxf>
      <fill>
        <patternFill patternType="solid">
          <fgColor rgb="FFFFF3CD"/>
          <bgColor rgb="FF000000"/>
        </patternFill>
      </fill>
    </dxf>
    <dxf>
      <fill>
        <patternFill patternType="solid">
          <fgColor rgb="FF1A1A18"/>
          <bgColor rgb="FF000000"/>
        </patternFill>
      </fill>
    </dxf>
    <dxf>
      <fill>
        <patternFill patternType="solid">
          <fgColor rgb="FFFFFFFF"/>
          <bgColor rgb="FF000000"/>
        </patternFill>
      </fill>
    </dxf>
    <dxf>
      <fill>
        <patternFill patternType="solid">
          <fgColor rgb="FF0000FF"/>
          <bgColor rgb="FF000000"/>
        </patternFill>
      </fill>
    </dxf>
    <dxf>
      <fill>
        <patternFill patternType="solid">
          <bgColor rgb="FF000000"/>
        </patternFill>
      </fill>
    </dxf>
    <dxf>
      <fill>
        <patternFill patternType="solid">
          <fgColor rgb="FF00804A"/>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79602E"/>
      <rgbColor rgb="FF800080"/>
      <rgbColor rgb="FF00804A"/>
      <rgbColor rgb="FFCEC9BC"/>
      <rgbColor rgb="FF808080"/>
      <rgbColor rgb="FF9999FF"/>
      <rgbColor rgb="FF993366"/>
      <rgbColor rgb="FFFFF3CD"/>
      <rgbColor rgb="FFF7F5F0"/>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CE8E6"/>
      <rgbColor rgb="FF99CCFF"/>
      <rgbColor rgb="FFFF99CC"/>
      <rgbColor rgb="FFCC99FF"/>
      <rgbColor rgb="FFFFCC99"/>
      <rgbColor rgb="FF3366FF"/>
      <rgbColor rgb="FF33CCCC"/>
      <rgbColor rgb="FF99CC00"/>
      <rgbColor rgb="FFFFCC00"/>
      <rgbColor rgb="FFFF9900"/>
      <rgbColor rgb="FFFF6600"/>
      <rgbColor rgb="FF5C5C54"/>
      <rgbColor rgb="FF969696"/>
      <rgbColor rgb="FF003366"/>
      <rgbColor rgb="FF339966"/>
      <rgbColor rgb="FF003300"/>
      <rgbColor rgb="FF1A1A18"/>
      <rgbColor rgb="FFA61C17"/>
      <rgbColor rgb="FF993366"/>
      <rgbColor rgb="FF333399"/>
      <rgbColor rgb="FF173D3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ables/table1.xml><?xml version="1.0" encoding="utf-8"?>
<table xmlns="http://schemas.openxmlformats.org/spreadsheetml/2006/main" id="1" name="SynergyDelivery" displayName="SynergyDelivery" ref="C6:P66" headerRowCount="1" totalsRowCount="0" totalsRowShown="0">
  <autoFilter ref="C6:P66"/>
  <tableColumns count="14">
    <tableColumn id="1" name="ID"/>
    <tableColumn id="2" name="Year"/>
    <tableColumn id="3" name="Initiative"/>
    <tableColumn id="4" name="Operating owner"/>
    <tableColumn id="5" name="Planned benefit"/>
    <tableColumn id="6" name="Actual benefit"/>
    <tableColumn id="7" name="Benefit variance"/>
    <tableColumn id="8" name="Planned cash cost"/>
    <tableColumn id="9" name="Actual cash cost"/>
    <tableColumn id="10" name="Cost variance"/>
    <tableColumn id="11" name="Planned net cash"/>
    <tableColumn id="12" name="Actual net cash"/>
    <tableColumn id="13" name="Net variance"/>
    <tableColumn id="14" name="Next action / decision"/>
  </tableColumns>
</table>
</file>

<file path=xl/tables/table2.xml><?xml version="1.0" encoding="utf-8"?>
<table xmlns="http://schemas.openxmlformats.org/spreadsheetml/2006/main" id="2" name="SynergyInitiatives" displayName="SynergyInitiatives" ref="C6:AD16" headerRowCount="1" totalsRowCount="0" totalsRowShown="0">
  <autoFilter ref="C6:AD16"/>
  <tableColumns count="28">
    <tableColumn id="1" name="ID"/>
    <tableColumn id="2" name="Initiative"/>
    <tableColumn id="3" name="Type"/>
    <tableColumn id="4" name="Annual revenue"/>
    <tableColumn id="5" name="Contribution margin"/>
    <tableColumn id="6" name="Annual cost saving"/>
    <tableColumn id="7" name="Annual dis-synergy"/>
    <tableColumn id="8" name="One-time cost"/>
    <tableColumn id="9" name="Capex at close"/>
    <tableColumn id="10" name="Working capital at close"/>
    <tableColumn id="11" name="Start month"/>
    <tableColumn id="12" name="Ramp months"/>
    <tableColumn id="13" name="Probability"/>
    <tableColumn id="14" name="Tax rate"/>
    <tableColumn id="15" name="Cost deductible %"/>
    <tableColumn id="16" name="Operating owner"/>
    <tableColumn id="17" name="Integration action"/>
    <tableColumn id="18" name="Workflow dependency"/>
    <tableColumn id="19" name="Revenue disruption risk"/>
    <tableColumn id="20" name="Evidence"/>
    <tableColumn id="21" name="Missing input / finding"/>
    <tableColumn id="22" name="Decision"/>
    <tableColumn id="23" name="Treatment"/>
    <tableColumn id="24" name="Due date"/>
    <tableColumn id="25" name="Basis"/>
    <tableColumn id="26" name="Include?"/>
    <tableColumn id="27" name="Economic inputs"/>
    <tableColumn id="28" name="Operating handoff"/>
  </tableColumns>
</table>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table" Target="../tables/table2.xml"/>
</Relationships>
</file>

<file path=xl/worksheets/_rels/sheet5.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73D34"/>
    <pageSetUpPr fitToPage="false"/>
  </sheetPr>
  <dimension ref="A1:AD23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39"/>
    <col collapsed="false" customWidth="true" hidden="false" outlineLevel="0" max="10" min="4" style="0" width="15"/>
  </cols>
  <sheetData>
    <row r="1" customFormat="false" ht="21.75" hidden="false" customHeight="true" outlineLevel="0" collapsed="false">
      <c r="A1" s="1"/>
      <c r="B1" s="1"/>
      <c r="C1" s="2"/>
      <c r="D1" s="2"/>
      <c r="E1" s="2"/>
      <c r="F1" s="2"/>
      <c r="G1" s="2"/>
      <c r="H1" s="2"/>
      <c r="I1" s="2"/>
      <c r="J1" s="2"/>
      <c r="K1" s="2"/>
      <c r="L1" s="2"/>
      <c r="M1" s="2"/>
      <c r="N1" s="2"/>
      <c r="O1" s="2"/>
      <c r="P1" s="2"/>
      <c r="Q1" s="2"/>
      <c r="R1" s="2"/>
      <c r="S1" s="2"/>
      <c r="T1" s="2"/>
      <c r="U1" s="2"/>
      <c r="V1" s="2"/>
      <c r="W1" s="2"/>
      <c r="X1" s="2"/>
      <c r="Y1" s="2"/>
      <c r="Z1" s="2"/>
      <c r="AA1" s="2"/>
      <c r="AB1" s="2"/>
      <c r="AC1" s="2"/>
      <c r="AD1" s="2"/>
    </row>
    <row r="2" customFormat="false" ht="21.75" hidden="false" customHeight="true" outlineLevel="0" collapsed="false">
      <c r="A2" s="1"/>
      <c r="B2" s="1"/>
      <c r="C2" s="3" t="s">
        <v>0</v>
      </c>
      <c r="D2" s="2"/>
      <c r="E2" s="2"/>
      <c r="F2" s="2"/>
      <c r="G2" s="2"/>
      <c r="H2" s="2"/>
      <c r="I2" s="2"/>
      <c r="J2" s="2"/>
      <c r="K2" s="2"/>
      <c r="L2" s="2"/>
      <c r="M2" s="2"/>
      <c r="N2" s="2"/>
      <c r="O2" s="2"/>
      <c r="P2" s="2"/>
      <c r="Q2" s="2"/>
      <c r="R2" s="2"/>
      <c r="S2" s="2"/>
      <c r="T2" s="2"/>
      <c r="U2" s="2"/>
      <c r="V2" s="2"/>
      <c r="W2" s="2"/>
      <c r="X2" s="2"/>
      <c r="Y2" s="2"/>
      <c r="Z2" s="2"/>
      <c r="AA2" s="2"/>
      <c r="AB2" s="2"/>
      <c r="AC2" s="2"/>
      <c r="AD2" s="2"/>
    </row>
    <row r="3" customFormat="false" ht="21.75" hidden="false" customHeight="true" outlineLevel="0" collapsed="false">
      <c r="A3" s="1"/>
      <c r="B3" s="1"/>
      <c r="C3" s="4" t="s">
        <v>1</v>
      </c>
      <c r="D3" s="2"/>
      <c r="E3" s="2"/>
      <c r="F3" s="2"/>
      <c r="G3" s="2"/>
      <c r="H3" s="2"/>
      <c r="I3" s="2"/>
      <c r="J3" s="2"/>
      <c r="K3" s="2"/>
      <c r="L3" s="2"/>
      <c r="M3" s="2"/>
      <c r="N3" s="2"/>
      <c r="O3" s="2"/>
      <c r="P3" s="2"/>
      <c r="Q3" s="2"/>
      <c r="R3" s="2"/>
      <c r="S3" s="2"/>
      <c r="T3" s="2"/>
      <c r="U3" s="2"/>
      <c r="V3" s="2"/>
      <c r="W3" s="2"/>
      <c r="X3" s="2"/>
      <c r="Y3" s="2"/>
      <c r="Z3" s="2"/>
      <c r="AA3" s="2"/>
      <c r="AB3" s="2"/>
      <c r="AC3" s="2"/>
      <c r="AD3" s="2"/>
    </row>
    <row r="4" customFormat="false" ht="21.75" hidden="false" customHeight="true" outlineLevel="0" collapsed="false">
      <c r="A4" s="1"/>
      <c r="B4" s="1"/>
      <c r="C4" s="2"/>
      <c r="D4" s="2"/>
      <c r="E4" s="2"/>
      <c r="F4" s="2"/>
      <c r="G4" s="2" t="s">
        <v>2</v>
      </c>
      <c r="H4" s="5" t="s">
        <v>3</v>
      </c>
      <c r="I4" s="2"/>
      <c r="J4" s="2"/>
      <c r="K4" s="2"/>
      <c r="L4" s="2"/>
      <c r="M4" s="2"/>
      <c r="N4" s="2"/>
      <c r="O4" s="2"/>
      <c r="P4" s="2"/>
      <c r="Q4" s="2"/>
      <c r="R4" s="2"/>
      <c r="S4" s="2"/>
      <c r="T4" s="2"/>
      <c r="U4" s="2"/>
      <c r="V4" s="2"/>
      <c r="W4" s="2"/>
      <c r="X4" s="2"/>
      <c r="Y4" s="2"/>
      <c r="Z4" s="2"/>
      <c r="AA4" s="2"/>
      <c r="AB4" s="2"/>
      <c r="AC4" s="2"/>
      <c r="AD4" s="2"/>
    </row>
    <row r="5" customFormat="false" ht="21.75" hidden="false" customHeight="true" outlineLevel="0" collapsed="false">
      <c r="A5" s="1"/>
      <c r="B5" s="1"/>
      <c r="C5" s="2"/>
      <c r="D5" s="2"/>
      <c r="E5" s="2"/>
      <c r="F5" s="2"/>
      <c r="G5" s="2"/>
      <c r="H5" s="2"/>
      <c r="I5" s="2"/>
      <c r="J5" s="2"/>
      <c r="K5" s="2"/>
      <c r="L5" s="2"/>
      <c r="M5" s="2"/>
      <c r="N5" s="2"/>
      <c r="O5" s="2"/>
      <c r="P5" s="2"/>
      <c r="Q5" s="2"/>
      <c r="R5" s="2"/>
      <c r="S5" s="2"/>
      <c r="T5" s="2"/>
      <c r="U5" s="2"/>
      <c r="V5" s="2"/>
      <c r="W5" s="2"/>
      <c r="X5" s="2"/>
      <c r="Y5" s="2"/>
      <c r="Z5" s="2"/>
      <c r="AA5" s="2"/>
      <c r="AB5" s="2"/>
      <c r="AC5" s="2"/>
      <c r="AD5" s="2"/>
    </row>
    <row r="6" customFormat="false" ht="21.75" hidden="false" customHeight="true" outlineLevel="0" collapsed="false">
      <c r="A6" s="1"/>
      <c r="B6" s="1"/>
      <c r="C6" s="6" t="s">
        <v>4</v>
      </c>
      <c r="D6" s="6"/>
      <c r="E6" s="6"/>
      <c r="F6" s="6"/>
      <c r="G6" s="6"/>
      <c r="H6" s="6"/>
      <c r="I6" s="6"/>
      <c r="J6" s="6"/>
      <c r="K6" s="2"/>
      <c r="L6" s="2"/>
      <c r="M6" s="2"/>
      <c r="N6" s="2"/>
      <c r="O6" s="2"/>
      <c r="P6" s="2"/>
      <c r="Q6" s="2"/>
      <c r="R6" s="2"/>
      <c r="S6" s="2"/>
      <c r="T6" s="2"/>
      <c r="U6" s="2"/>
      <c r="V6" s="2"/>
      <c r="W6" s="2"/>
      <c r="X6" s="2"/>
      <c r="Y6" s="2"/>
      <c r="Z6" s="2"/>
      <c r="AA6" s="2"/>
      <c r="AB6" s="2"/>
      <c r="AC6" s="2"/>
      <c r="AD6" s="2"/>
    </row>
    <row r="7" customFormat="false" ht="28.5" hidden="false" customHeight="true" outlineLevel="0" collapsed="false">
      <c r="A7" s="1"/>
      <c r="B7" s="1"/>
      <c r="C7" s="7" t="s">
        <v>5</v>
      </c>
      <c r="D7" s="7"/>
      <c r="E7" s="7"/>
      <c r="F7" s="8" t="n">
        <f aca="false">Assumptions!D7</f>
        <v>20000</v>
      </c>
      <c r="G7" s="2"/>
      <c r="H7" s="2" t="s">
        <v>6</v>
      </c>
      <c r="I7" s="2"/>
      <c r="J7" s="2"/>
      <c r="K7" s="2"/>
      <c r="L7" s="2"/>
      <c r="M7" s="2"/>
      <c r="N7" s="2"/>
      <c r="O7" s="2"/>
      <c r="P7" s="2"/>
      <c r="Q7" s="2"/>
      <c r="R7" s="2"/>
      <c r="S7" s="2"/>
      <c r="T7" s="2"/>
      <c r="U7" s="2"/>
      <c r="V7" s="2"/>
      <c r="W7" s="2"/>
      <c r="X7" s="2"/>
      <c r="Y7" s="2"/>
      <c r="Z7" s="2"/>
      <c r="AA7" s="2"/>
      <c r="AB7" s="2"/>
      <c r="AC7" s="2"/>
      <c r="AD7" s="2"/>
    </row>
    <row r="8" customFormat="false" ht="28.5" hidden="false" customHeight="true" outlineLevel="0" collapsed="false">
      <c r="A8" s="1"/>
      <c r="B8" s="1"/>
      <c r="C8" s="7" t="s">
        <v>7</v>
      </c>
      <c r="D8" s="7"/>
      <c r="E8" s="7"/>
      <c r="F8" s="8" t="n">
        <f aca="false">'Cash Flow'!J14</f>
        <v>1079.65616898294</v>
      </c>
      <c r="G8" s="2"/>
      <c r="H8" s="7" t="str">
        <f aca="false">IF('Cash Flow'!D21&lt;&gt;"Complete",'Cash Flow'!D21,IF(NOT(ISNUMBER(Assumptions!D9)),"Missing affordability ceiling",IF(OR(Assumptions!D9&lt;0,NOT(ISNUMBER(Assumptions!D13)),Assumptions!D13&lt;0),"Missing / invalid hard ceiling",IF('Cash Flow'!D20&gt;0,"Walk decision remains",IF(OR('Cash Flow'!D19&gt;0,Assumptions!D12=""),"Resolve findings / authority","Ready for decision")))))</f>
        <v>Resolve findings / authority</v>
      </c>
      <c r="I8" s="7"/>
      <c r="J8" s="7"/>
      <c r="K8" s="2"/>
      <c r="L8" s="2"/>
      <c r="M8" s="2"/>
      <c r="N8" s="2"/>
      <c r="O8" s="2"/>
      <c r="P8" s="2"/>
      <c r="Q8" s="2"/>
      <c r="R8" s="2"/>
      <c r="S8" s="2"/>
      <c r="T8" s="2"/>
      <c r="U8" s="2"/>
      <c r="V8" s="2"/>
      <c r="W8" s="2"/>
      <c r="X8" s="2"/>
      <c r="Y8" s="2"/>
      <c r="Z8" s="2"/>
      <c r="AA8" s="2"/>
      <c r="AB8" s="2"/>
      <c r="AC8" s="2"/>
      <c r="AD8" s="2"/>
    </row>
    <row r="9" customFormat="false" ht="28.5" hidden="false" customHeight="true" outlineLevel="0" collapsed="false">
      <c r="A9" s="1"/>
      <c r="B9" s="1"/>
      <c r="C9" s="7" t="s">
        <v>8</v>
      </c>
      <c r="D9" s="7"/>
      <c r="E9" s="7"/>
      <c r="F9" s="8" t="n">
        <f aca="false">IF(COUNT(F7:F8)=2,F7+F8,"n.a.")</f>
        <v>21079.6561689829</v>
      </c>
      <c r="G9" s="2"/>
      <c r="H9" s="7"/>
      <c r="I9" s="7"/>
      <c r="J9" s="7"/>
      <c r="K9" s="2"/>
      <c r="L9" s="2"/>
      <c r="M9" s="2"/>
      <c r="N9" s="2"/>
      <c r="O9" s="2"/>
      <c r="P9" s="2"/>
      <c r="Q9" s="2"/>
      <c r="R9" s="2"/>
      <c r="S9" s="2"/>
      <c r="T9" s="2"/>
      <c r="U9" s="2"/>
      <c r="V9" s="2"/>
      <c r="W9" s="2"/>
      <c r="X9" s="2"/>
      <c r="Y9" s="2"/>
      <c r="Z9" s="2"/>
      <c r="AA9" s="2"/>
      <c r="AB9" s="2"/>
      <c r="AC9" s="2"/>
      <c r="AD9" s="2"/>
    </row>
    <row r="10" customFormat="false" ht="28.5" hidden="false" customHeight="true" outlineLevel="0" collapsed="false">
      <c r="A10" s="1"/>
      <c r="B10" s="1"/>
      <c r="C10" s="7" t="s">
        <v>9</v>
      </c>
      <c r="D10" s="7"/>
      <c r="E10" s="7"/>
      <c r="F10" s="8" t="n">
        <f aca="false">IF(AND(ISNUMBER(F8),Assumptions!D42="Complete"),MAX(0,F8)*Assumptions!D8,"n.a.")</f>
        <v>0</v>
      </c>
      <c r="G10" s="2"/>
      <c r="H10" s="7"/>
      <c r="I10" s="7"/>
      <c r="J10" s="7"/>
      <c r="K10" s="2"/>
      <c r="L10" s="2"/>
      <c r="M10" s="2"/>
      <c r="N10" s="2"/>
      <c r="O10" s="2"/>
      <c r="P10" s="2"/>
      <c r="Q10" s="2"/>
      <c r="R10" s="2"/>
      <c r="S10" s="2"/>
      <c r="T10" s="2"/>
      <c r="U10" s="2"/>
      <c r="V10" s="2"/>
      <c r="W10" s="2"/>
      <c r="X10" s="2"/>
      <c r="Y10" s="2"/>
      <c r="Z10" s="2"/>
      <c r="AA10" s="2"/>
      <c r="AB10" s="2"/>
      <c r="AC10" s="2"/>
      <c r="AD10" s="2"/>
    </row>
    <row r="11" customFormat="false" ht="28.5" hidden="false" customHeight="true" outlineLevel="0" collapsed="false">
      <c r="A11" s="1"/>
      <c r="B11" s="1"/>
      <c r="C11" s="7" t="s">
        <v>10</v>
      </c>
      <c r="D11" s="7"/>
      <c r="E11" s="7"/>
      <c r="F11" s="8" t="n">
        <f aca="false">IF(COUNT(F7:F8,F10)=3,F7+MIN(0,F8)+F10,"n.a.")</f>
        <v>20000</v>
      </c>
      <c r="G11" s="2"/>
      <c r="H11" s="2"/>
      <c r="I11" s="2"/>
      <c r="J11" s="2"/>
      <c r="K11" s="2"/>
      <c r="L11" s="2"/>
      <c r="M11" s="2"/>
      <c r="N11" s="2"/>
      <c r="O11" s="2"/>
      <c r="P11" s="2"/>
      <c r="Q11" s="2"/>
      <c r="R11" s="2"/>
      <c r="S11" s="2"/>
      <c r="T11" s="2"/>
      <c r="U11" s="2"/>
      <c r="V11" s="2"/>
      <c r="W11" s="2"/>
      <c r="X11" s="2"/>
      <c r="Y11" s="2"/>
      <c r="Z11" s="2"/>
      <c r="AA11" s="2"/>
      <c r="AB11" s="2"/>
      <c r="AC11" s="2"/>
      <c r="AD11" s="2"/>
    </row>
    <row r="12" customFormat="false" ht="28.5" hidden="false" customHeight="true" outlineLevel="0" collapsed="false">
      <c r="A12" s="1"/>
      <c r="B12" s="1"/>
      <c r="C12" s="7" t="s">
        <v>11</v>
      </c>
      <c r="D12" s="7"/>
      <c r="E12" s="7"/>
      <c r="F12" s="8" t="n">
        <f aca="false">IF(ISNUMBER(Assumptions!D9),Assumptions!D9,"n.a.")</f>
        <v>22000</v>
      </c>
      <c r="G12" s="2"/>
      <c r="H12" s="2" t="s">
        <v>12</v>
      </c>
      <c r="I12" s="2"/>
      <c r="J12" s="8" t="n">
        <f aca="false">'Cash Flow'!D18</f>
        <v>0</v>
      </c>
      <c r="K12" s="2"/>
      <c r="L12" s="2"/>
      <c r="M12" s="2"/>
      <c r="N12" s="2"/>
      <c r="O12" s="2"/>
      <c r="P12" s="2"/>
      <c r="Q12" s="2"/>
      <c r="R12" s="2"/>
      <c r="S12" s="2"/>
      <c r="T12" s="2"/>
      <c r="U12" s="2"/>
      <c r="V12" s="2"/>
      <c r="W12" s="2"/>
      <c r="X12" s="2"/>
      <c r="Y12" s="2"/>
      <c r="Z12" s="2"/>
      <c r="AA12" s="2"/>
      <c r="AB12" s="2"/>
      <c r="AC12" s="2"/>
      <c r="AD12" s="2"/>
    </row>
    <row r="13" customFormat="false" ht="28.5" hidden="false" customHeight="true" outlineLevel="0" collapsed="false">
      <c r="A13" s="1"/>
      <c r="B13" s="1"/>
      <c r="C13" s="9" t="s">
        <v>13</v>
      </c>
      <c r="D13" s="9"/>
      <c r="E13" s="9"/>
      <c r="F13" s="10" t="n">
        <f aca="false">IF(AND(COUNT(F11:F12,F15)=3,F12&gt;=0,F15&gt;=0),MIN(F11,F12,F15),"n.a.")</f>
        <v>20000</v>
      </c>
      <c r="G13" s="2"/>
      <c r="H13" s="2" t="s">
        <v>14</v>
      </c>
      <c r="I13" s="2"/>
      <c r="J13" s="8" t="n">
        <f aca="false">'Cash Flow'!D19</f>
        <v>3</v>
      </c>
      <c r="K13" s="2"/>
      <c r="L13" s="2"/>
      <c r="M13" s="2"/>
      <c r="N13" s="2"/>
      <c r="O13" s="2"/>
      <c r="P13" s="2"/>
      <c r="Q13" s="2"/>
      <c r="R13" s="2"/>
      <c r="S13" s="2"/>
      <c r="T13" s="2"/>
      <c r="U13" s="2"/>
      <c r="V13" s="2"/>
      <c r="W13" s="2"/>
      <c r="X13" s="2"/>
      <c r="Y13" s="2"/>
      <c r="Z13" s="2"/>
      <c r="AA13" s="2"/>
      <c r="AB13" s="2"/>
      <c r="AC13" s="2"/>
      <c r="AD13" s="2"/>
    </row>
    <row r="14" customFormat="false" ht="28.5" hidden="false" customHeight="true" outlineLevel="0" collapsed="false">
      <c r="A14" s="1"/>
      <c r="B14" s="1"/>
      <c r="C14" s="7" t="s">
        <v>15</v>
      </c>
      <c r="D14" s="7"/>
      <c r="E14" s="7"/>
      <c r="F14" s="8" t="n">
        <f aca="false">IF(COUNT(F8,F10)=2,MAX(0,F8)-F10,"n.a.")</f>
        <v>1079.65616898294</v>
      </c>
      <c r="G14" s="2"/>
      <c r="H14" s="2"/>
      <c r="I14" s="2"/>
      <c r="J14" s="2"/>
      <c r="K14" s="2"/>
      <c r="L14" s="2"/>
      <c r="M14" s="2"/>
      <c r="N14" s="2"/>
      <c r="O14" s="2"/>
      <c r="P14" s="2"/>
      <c r="Q14" s="2"/>
      <c r="R14" s="2"/>
      <c r="S14" s="2"/>
      <c r="T14" s="2"/>
      <c r="U14" s="2"/>
      <c r="V14" s="2"/>
      <c r="W14" s="2"/>
      <c r="X14" s="2"/>
      <c r="Y14" s="2"/>
      <c r="Z14" s="2"/>
      <c r="AA14" s="2"/>
      <c r="AB14" s="2"/>
      <c r="AC14" s="2"/>
      <c r="AD14" s="2"/>
    </row>
    <row r="15" customFormat="false" ht="21.75" hidden="false" customHeight="true" outlineLevel="0" collapsed="false">
      <c r="A15" s="1"/>
      <c r="B15" s="1"/>
      <c r="C15" s="11" t="s">
        <v>16</v>
      </c>
      <c r="D15" s="11"/>
      <c r="E15" s="11"/>
      <c r="F15" s="8" t="n">
        <f aca="false">IF(ISNUMBER(Assumptions!D13),Assumptions!D13,"n.a.")</f>
        <v>21000</v>
      </c>
      <c r="G15" s="2"/>
      <c r="H15" s="2"/>
      <c r="I15" s="2"/>
      <c r="J15" s="2"/>
      <c r="K15" s="2"/>
      <c r="L15" s="2"/>
      <c r="M15" s="2"/>
      <c r="N15" s="2"/>
      <c r="O15" s="2"/>
      <c r="P15" s="2"/>
      <c r="Q15" s="2"/>
      <c r="R15" s="2"/>
      <c r="S15" s="2"/>
      <c r="T15" s="2"/>
      <c r="U15" s="2"/>
      <c r="V15" s="2"/>
      <c r="W15" s="2"/>
      <c r="X15" s="2"/>
      <c r="Y15" s="2"/>
      <c r="Z15" s="2"/>
      <c r="AA15" s="2"/>
      <c r="AB15" s="2"/>
      <c r="AC15" s="2"/>
      <c r="AD15" s="2"/>
    </row>
    <row r="16" customFormat="false" ht="21.75" hidden="false" customHeight="true" outlineLevel="0" collapsed="false">
      <c r="A16" s="1"/>
      <c r="B16" s="1"/>
      <c r="C16" s="12" t="s">
        <v>17</v>
      </c>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ustomFormat="false" ht="21.75" hidden="false" customHeight="true" outlineLevel="0" collapsed="false">
      <c r="A17" s="1"/>
      <c r="B17" s="1"/>
      <c r="C17" s="12" t="s">
        <v>18</v>
      </c>
      <c r="D17" s="2"/>
      <c r="E17" s="2"/>
      <c r="F17" s="2"/>
      <c r="G17" s="2"/>
      <c r="H17" s="2"/>
      <c r="I17" s="2"/>
      <c r="J17" s="2"/>
      <c r="K17" s="2"/>
      <c r="L17" s="2"/>
      <c r="M17" s="2"/>
      <c r="N17" s="2"/>
      <c r="O17" s="2"/>
      <c r="P17" s="2"/>
      <c r="Q17" s="2"/>
      <c r="R17" s="2"/>
      <c r="S17" s="2"/>
      <c r="T17" s="2"/>
      <c r="U17" s="2"/>
      <c r="V17" s="2"/>
      <c r="W17" s="2"/>
      <c r="X17" s="2"/>
      <c r="Y17" s="2"/>
      <c r="Z17" s="2"/>
      <c r="AA17" s="2"/>
      <c r="AB17" s="2"/>
      <c r="AC17" s="2"/>
      <c r="AD17" s="2"/>
    </row>
    <row r="18" customFormat="false" ht="21.75" hidden="false" customHeight="true" outlineLevel="0" collapsed="false">
      <c r="A18" s="1"/>
      <c r="B18" s="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row>
    <row r="19" customFormat="false" ht="21.75" hidden="false" customHeight="true" outlineLevel="0" collapsed="false">
      <c r="A19" s="1"/>
      <c r="B19" s="1"/>
      <c r="C19" s="6" t="s">
        <v>19</v>
      </c>
      <c r="D19" s="6"/>
      <c r="E19" s="6"/>
      <c r="F19" s="6"/>
      <c r="G19" s="6"/>
      <c r="H19" s="6"/>
      <c r="I19" s="6"/>
      <c r="J19" s="6"/>
      <c r="K19" s="2"/>
      <c r="L19" s="2"/>
      <c r="M19" s="2"/>
      <c r="N19" s="2"/>
      <c r="O19" s="2"/>
      <c r="P19" s="2"/>
      <c r="Q19" s="2"/>
      <c r="R19" s="2"/>
      <c r="S19" s="2"/>
      <c r="T19" s="2"/>
      <c r="U19" s="2"/>
      <c r="V19" s="2"/>
      <c r="W19" s="2"/>
      <c r="X19" s="2"/>
      <c r="Y19" s="2"/>
      <c r="Z19" s="2"/>
      <c r="AA19" s="2"/>
      <c r="AB19" s="2"/>
      <c r="AC19" s="2"/>
      <c r="AD19" s="2"/>
    </row>
    <row r="20" customFormat="false" ht="21.75" hidden="false" customHeight="true" outlineLevel="0" collapsed="false">
      <c r="A20" s="1"/>
      <c r="B20" s="1"/>
      <c r="C20" s="2" t="s">
        <v>20</v>
      </c>
      <c r="D20" s="2"/>
      <c r="E20" s="2"/>
      <c r="F20" s="2"/>
      <c r="G20" s="2"/>
      <c r="H20" s="2"/>
      <c r="I20" s="2"/>
      <c r="J20" s="2"/>
      <c r="K20" s="2"/>
      <c r="L20" s="2"/>
      <c r="M20" s="2"/>
      <c r="N20" s="2"/>
      <c r="O20" s="2"/>
      <c r="P20" s="2"/>
      <c r="Q20" s="2"/>
      <c r="R20" s="2"/>
      <c r="S20" s="2"/>
      <c r="T20" s="2"/>
      <c r="U20" s="2"/>
      <c r="V20" s="2"/>
      <c r="W20" s="2"/>
      <c r="X20" s="2"/>
      <c r="Y20" s="2"/>
      <c r="Z20" s="2"/>
      <c r="AA20" s="2"/>
      <c r="AB20" s="2"/>
      <c r="AC20" s="2"/>
      <c r="AD20" s="2"/>
    </row>
    <row r="21" customFormat="false" ht="21.75" hidden="false" customHeight="true" outlineLevel="0" collapsed="false">
      <c r="A21" s="1"/>
      <c r="B21" s="1"/>
      <c r="C21" s="2" t="s">
        <v>21</v>
      </c>
      <c r="D21" s="2"/>
      <c r="E21" s="2"/>
      <c r="F21" s="2"/>
      <c r="G21" s="2"/>
      <c r="H21" s="2"/>
      <c r="I21" s="2"/>
      <c r="J21" s="2"/>
      <c r="K21" s="2"/>
      <c r="L21" s="2"/>
      <c r="M21" s="2"/>
      <c r="N21" s="2"/>
      <c r="O21" s="2"/>
      <c r="P21" s="2"/>
      <c r="Q21" s="2"/>
      <c r="R21" s="2"/>
      <c r="S21" s="2"/>
      <c r="T21" s="2"/>
      <c r="U21" s="2"/>
      <c r="V21" s="2"/>
      <c r="W21" s="2"/>
      <c r="X21" s="2"/>
      <c r="Y21" s="2"/>
      <c r="Z21" s="2"/>
      <c r="AA21" s="2"/>
      <c r="AB21" s="2"/>
      <c r="AC21" s="2"/>
      <c r="AD21" s="2"/>
    </row>
    <row r="22" customFormat="false" ht="21.75" hidden="false" customHeight="true" outlineLevel="0" collapsed="false">
      <c r="A22" s="1"/>
      <c r="B22" s="1"/>
      <c r="C22" s="2" t="s">
        <v>22</v>
      </c>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ustomFormat="false" ht="21.75" hidden="false" customHeight="true" outlineLevel="0" collapsed="false">
      <c r="A23" s="1"/>
      <c r="B23" s="1"/>
      <c r="C23" s="2" t="s">
        <v>23</v>
      </c>
      <c r="D23" s="2"/>
      <c r="E23" s="2"/>
      <c r="F23" s="2"/>
      <c r="G23" s="2"/>
      <c r="H23" s="2"/>
      <c r="I23" s="2"/>
      <c r="J23" s="2"/>
      <c r="K23" s="2"/>
      <c r="L23" s="2"/>
      <c r="M23" s="2"/>
      <c r="N23" s="2"/>
      <c r="O23" s="2"/>
      <c r="P23" s="2"/>
      <c r="Q23" s="2"/>
      <c r="R23" s="2"/>
      <c r="S23" s="2"/>
      <c r="T23" s="2"/>
      <c r="U23" s="2"/>
      <c r="V23" s="2"/>
      <c r="W23" s="2"/>
      <c r="X23" s="2"/>
      <c r="Y23" s="2"/>
      <c r="Z23" s="2"/>
      <c r="AA23" s="2"/>
      <c r="AB23" s="2"/>
      <c r="AC23" s="2"/>
      <c r="AD23" s="2"/>
    </row>
    <row r="24" customFormat="false" ht="21.75" hidden="false" customHeight="true" outlineLevel="0" collapsed="false">
      <c r="A24" s="1"/>
      <c r="B24" s="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row>
    <row r="25" customFormat="false" ht="21.75" hidden="false" customHeight="true" outlineLevel="0" collapsed="false">
      <c r="A25" s="1"/>
      <c r="B25" s="1"/>
      <c r="C25" s="6" t="s">
        <v>24</v>
      </c>
      <c r="D25" s="6"/>
      <c r="E25" s="6"/>
      <c r="F25" s="6"/>
      <c r="G25" s="6"/>
      <c r="H25" s="6"/>
      <c r="I25" s="6"/>
      <c r="J25" s="6"/>
      <c r="K25" s="2"/>
      <c r="L25" s="2"/>
      <c r="M25" s="2"/>
      <c r="N25" s="2"/>
      <c r="O25" s="2"/>
      <c r="P25" s="2"/>
      <c r="Q25" s="2"/>
      <c r="R25" s="2"/>
      <c r="S25" s="2"/>
      <c r="T25" s="2"/>
      <c r="U25" s="2"/>
      <c r="V25" s="2"/>
      <c r="W25" s="2"/>
      <c r="X25" s="2"/>
      <c r="Y25" s="2"/>
      <c r="Z25" s="2"/>
      <c r="AA25" s="2"/>
      <c r="AB25" s="2"/>
      <c r="AC25" s="2"/>
      <c r="AD25" s="2"/>
    </row>
    <row r="26" customFormat="false" ht="42" hidden="false" customHeight="true" outlineLevel="0" collapsed="false">
      <c r="A26" s="1"/>
      <c r="B26" s="1"/>
      <c r="C26" s="13" t="s">
        <v>25</v>
      </c>
      <c r="D26" s="13" t="s">
        <v>26</v>
      </c>
      <c r="E26" s="13" t="s">
        <v>27</v>
      </c>
      <c r="F26" s="13" t="s">
        <v>28</v>
      </c>
      <c r="G26" s="13" t="s">
        <v>29</v>
      </c>
      <c r="H26" s="13" t="s">
        <v>30</v>
      </c>
      <c r="I26" s="13" t="s">
        <v>31</v>
      </c>
      <c r="J26" s="14"/>
      <c r="K26" s="2"/>
      <c r="L26" s="2"/>
      <c r="M26" s="2"/>
      <c r="N26" s="2"/>
      <c r="O26" s="2"/>
      <c r="P26" s="2"/>
      <c r="Q26" s="2"/>
      <c r="R26" s="2"/>
      <c r="S26" s="2"/>
      <c r="T26" s="2"/>
      <c r="U26" s="2"/>
      <c r="V26" s="2"/>
      <c r="W26" s="2"/>
      <c r="X26" s="2"/>
      <c r="Y26" s="2"/>
      <c r="Z26" s="2"/>
      <c r="AA26" s="2"/>
      <c r="AB26" s="2"/>
      <c r="AC26" s="2"/>
      <c r="AD26" s="2"/>
    </row>
    <row r="27" customFormat="false" ht="21.75" hidden="false" customHeight="true" outlineLevel="0" collapsed="false">
      <c r="A27" s="1"/>
      <c r="B27" s="1"/>
      <c r="C27" s="2" t="s">
        <v>32</v>
      </c>
      <c r="D27" s="8" t="n">
        <f aca="false">'Cash Flow'!D13</f>
        <v>-970</v>
      </c>
      <c r="E27" s="8" t="n">
        <f aca="false">'Cash Flow'!E13</f>
        <v>191.416666666667</v>
      </c>
      <c r="F27" s="8" t="n">
        <f aca="false">'Cash Flow'!F13</f>
        <v>649</v>
      </c>
      <c r="G27" s="8" t="n">
        <f aca="false">'Cash Flow'!G13</f>
        <v>711</v>
      </c>
      <c r="H27" s="8" t="n">
        <f aca="false">'Cash Flow'!H13</f>
        <v>711</v>
      </c>
      <c r="I27" s="8" t="n">
        <f aca="false">'Cash Flow'!I13</f>
        <v>711</v>
      </c>
      <c r="J27" s="2"/>
      <c r="K27" s="2"/>
      <c r="L27" s="2"/>
      <c r="M27" s="2"/>
      <c r="N27" s="2"/>
      <c r="O27" s="2"/>
      <c r="P27" s="2"/>
      <c r="Q27" s="2"/>
      <c r="R27" s="2"/>
      <c r="S27" s="2"/>
      <c r="T27" s="2"/>
      <c r="U27" s="2"/>
      <c r="V27" s="2"/>
      <c r="W27" s="2"/>
      <c r="X27" s="2"/>
      <c r="Y27" s="2"/>
      <c r="Z27" s="2"/>
      <c r="AA27" s="2"/>
      <c r="AB27" s="2"/>
      <c r="AC27" s="2"/>
      <c r="AD27" s="2"/>
    </row>
    <row r="28" customFormat="false" ht="21.75" hidden="false" customHeight="true" outlineLevel="0" collapsed="false">
      <c r="A28" s="1"/>
      <c r="B28" s="1"/>
      <c r="C28" s="2" t="s">
        <v>33</v>
      </c>
      <c r="D28" s="8" t="n">
        <f aca="false">'Cash Flow'!D8</f>
        <v>0</v>
      </c>
      <c r="E28" s="8" t="n">
        <f aca="false">'Cash Flow'!E8</f>
        <v>452.666666666667</v>
      </c>
      <c r="F28" s="8" t="n">
        <f aca="false">'Cash Flow'!F8</f>
        <v>1025.33333333333</v>
      </c>
      <c r="G28" s="8" t="n">
        <f aca="false">'Cash Flow'!G8</f>
        <v>1108</v>
      </c>
      <c r="H28" s="8" t="n">
        <f aca="false">'Cash Flow'!H8</f>
        <v>1108</v>
      </c>
      <c r="I28" s="8" t="n">
        <f aca="false">'Cash Flow'!I8</f>
        <v>1108</v>
      </c>
      <c r="J28" s="2"/>
      <c r="K28" s="2"/>
      <c r="L28" s="2"/>
      <c r="M28" s="2"/>
      <c r="N28" s="2"/>
      <c r="O28" s="2"/>
      <c r="P28" s="2"/>
      <c r="Q28" s="2"/>
      <c r="R28" s="2"/>
      <c r="S28" s="2"/>
      <c r="T28" s="2"/>
      <c r="U28" s="2"/>
      <c r="V28" s="2"/>
      <c r="W28" s="2"/>
      <c r="X28" s="2"/>
      <c r="Y28" s="2"/>
      <c r="Z28" s="2"/>
      <c r="AA28" s="2"/>
      <c r="AB28" s="2"/>
      <c r="AC28" s="2"/>
      <c r="AD28" s="2"/>
    </row>
    <row r="29" customFormat="false" ht="21.75" hidden="false" customHeight="true" outlineLevel="0" collapsed="false">
      <c r="A29" s="1"/>
      <c r="B29" s="1"/>
      <c r="C29" s="2" t="s">
        <v>34</v>
      </c>
      <c r="D29" s="8" t="n">
        <f aca="false">'Cash Flow'!D9</f>
        <v>0</v>
      </c>
      <c r="E29" s="8" t="n">
        <f aca="false">'Cash Flow'!E9</f>
        <v>160</v>
      </c>
      <c r="F29" s="8" t="n">
        <f aca="false">'Cash Flow'!F9</f>
        <v>160</v>
      </c>
      <c r="G29" s="8" t="n">
        <f aca="false">'Cash Flow'!G9</f>
        <v>160</v>
      </c>
      <c r="H29" s="8" t="n">
        <f aca="false">'Cash Flow'!H9</f>
        <v>160</v>
      </c>
      <c r="I29" s="8" t="n">
        <f aca="false">'Cash Flow'!I9</f>
        <v>160</v>
      </c>
      <c r="J29" s="2"/>
      <c r="K29" s="2"/>
      <c r="L29" s="2"/>
      <c r="M29" s="2"/>
      <c r="N29" s="2"/>
      <c r="O29" s="2"/>
      <c r="P29" s="2"/>
      <c r="Q29" s="2"/>
      <c r="R29" s="2"/>
      <c r="S29" s="2"/>
      <c r="T29" s="2"/>
      <c r="U29" s="2"/>
      <c r="V29" s="2"/>
      <c r="W29" s="2"/>
      <c r="X29" s="2"/>
      <c r="Y29" s="2"/>
      <c r="Z29" s="2"/>
      <c r="AA29" s="2"/>
      <c r="AB29" s="2"/>
      <c r="AC29" s="2"/>
      <c r="AD29" s="2"/>
    </row>
    <row r="30" customFormat="false" ht="21.75" hidden="false" customHeight="true" outlineLevel="0" collapsed="false">
      <c r="A30" s="1"/>
      <c r="B30" s="1"/>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ustomFormat="false" ht="21.75" hidden="false" customHeight="true" outlineLevel="0" collapsed="false">
      <c r="A31" s="1"/>
      <c r="B31" s="1"/>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ustomFormat="false" ht="21.75" hidden="false" customHeight="true" outlineLevel="0" collapsed="false">
      <c r="A32" s="1"/>
      <c r="B32" s="1"/>
      <c r="C32" s="6" t="s">
        <v>35</v>
      </c>
      <c r="D32" s="6"/>
      <c r="E32" s="6"/>
      <c r="F32" s="6"/>
      <c r="G32" s="6"/>
      <c r="H32" s="6"/>
      <c r="I32" s="6"/>
      <c r="J32" s="6"/>
      <c r="K32" s="2"/>
      <c r="L32" s="2"/>
      <c r="M32" s="2"/>
      <c r="N32" s="2"/>
      <c r="O32" s="2"/>
      <c r="P32" s="2"/>
      <c r="Q32" s="2"/>
      <c r="R32" s="2"/>
      <c r="S32" s="2"/>
      <c r="T32" s="2"/>
      <c r="U32" s="2"/>
      <c r="V32" s="2"/>
      <c r="W32" s="2"/>
      <c r="X32" s="2"/>
      <c r="Y32" s="2"/>
      <c r="Z32" s="2"/>
      <c r="AA32" s="2"/>
      <c r="AB32" s="2"/>
      <c r="AC32" s="2"/>
      <c r="AD32" s="2"/>
    </row>
    <row r="33" customFormat="false" ht="21.75" hidden="false" customHeight="true" outlineLevel="0" collapsed="false">
      <c r="A33" s="1"/>
      <c r="B33" s="1"/>
      <c r="C33" s="12" t="s">
        <v>36</v>
      </c>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ustomFormat="false" ht="21.75" hidden="false" customHeight="true" outlineLevel="0" collapsed="false">
      <c r="A34" s="1"/>
      <c r="B34" s="1"/>
      <c r="C34" s="2"/>
      <c r="D34" s="2"/>
      <c r="E34" s="15" t="n">
        <v>0</v>
      </c>
      <c r="F34" s="15" t="n">
        <v>0.25</v>
      </c>
      <c r="G34" s="15" t="n">
        <v>0.5</v>
      </c>
      <c r="H34" s="15" t="n">
        <v>0.75</v>
      </c>
      <c r="I34" s="15" t="n">
        <v>1</v>
      </c>
      <c r="J34" s="2"/>
      <c r="K34" s="2"/>
      <c r="L34" s="2"/>
      <c r="M34" s="2"/>
      <c r="N34" s="2"/>
      <c r="O34" s="2"/>
      <c r="P34" s="2"/>
      <c r="Q34" s="2"/>
      <c r="R34" s="2"/>
      <c r="S34" s="2"/>
      <c r="T34" s="2"/>
      <c r="U34" s="2"/>
      <c r="V34" s="2"/>
      <c r="W34" s="2"/>
      <c r="X34" s="2"/>
      <c r="Y34" s="2"/>
      <c r="Z34" s="2"/>
      <c r="AA34" s="2"/>
      <c r="AB34" s="2"/>
      <c r="AC34" s="2"/>
      <c r="AD34" s="2"/>
    </row>
    <row r="35" customFormat="false" ht="42" hidden="false" customHeight="true" outlineLevel="0" collapsed="false">
      <c r="A35" s="1"/>
      <c r="B35" s="1"/>
      <c r="C35" s="13" t="s">
        <v>37</v>
      </c>
      <c r="D35" s="13" t="s">
        <v>38</v>
      </c>
      <c r="E35" s="13" t="s">
        <v>39</v>
      </c>
      <c r="F35" s="13" t="s">
        <v>40</v>
      </c>
      <c r="G35" s="13" t="s">
        <v>41</v>
      </c>
      <c r="H35" s="13" t="s">
        <v>42</v>
      </c>
      <c r="I35" s="13" t="s">
        <v>43</v>
      </c>
      <c r="J35" s="14"/>
      <c r="K35" s="2"/>
      <c r="L35" s="2"/>
      <c r="M35" s="2"/>
      <c r="N35" s="2"/>
      <c r="O35" s="2"/>
      <c r="P35" s="2"/>
      <c r="Q35" s="2"/>
      <c r="R35" s="2"/>
      <c r="S35" s="2"/>
      <c r="T35" s="2"/>
      <c r="U35" s="2"/>
      <c r="V35" s="2"/>
      <c r="W35" s="2"/>
      <c r="X35" s="2"/>
      <c r="Y35" s="2"/>
      <c r="Z35" s="2"/>
      <c r="AA35" s="2"/>
      <c r="AB35" s="2"/>
      <c r="AC35" s="2"/>
      <c r="AD35" s="2"/>
    </row>
    <row r="36" customFormat="false" ht="21.75" hidden="false" customHeight="true" outlineLevel="0" collapsed="false">
      <c r="A36" s="1"/>
      <c r="B36" s="1"/>
      <c r="C36" s="15" t="n">
        <f aca="false">IF(ISNUMBER(Assumptions!D11),MAX(0,Assumptions!D11+-0.04),"n.a.")</f>
        <v>0.08</v>
      </c>
      <c r="D36" s="8" t="n">
        <f aca="false">IF(AND(ISNUMBER(C36),COUNT('Cash Flow'!D13:I13)=6),'Cash Flow'!D13+NPV(C36,'Cash Flow'!E13:I13),"n.a.")</f>
        <v>1334.56615049146</v>
      </c>
      <c r="E36" s="8" t="n">
        <f aca="false">IF(COUNT($F$7,$D36)=2,$F$7+MIN(0,$D36)+MAX(0,$D36)*E$34,"n.a.")</f>
        <v>20000</v>
      </c>
      <c r="F36" s="8" t="n">
        <f aca="false">IF(COUNT($F$7,$D36)=2,$F$7+MIN(0,$D36)+MAX(0,$D36)*F$34,"n.a.")</f>
        <v>20333.6415376229</v>
      </c>
      <c r="G36" s="8" t="n">
        <f aca="false">IF(COUNT($F$7,$D36)=2,$F$7+MIN(0,$D36)+MAX(0,$D36)*G$34,"n.a.")</f>
        <v>20667.2830752457</v>
      </c>
      <c r="H36" s="8" t="n">
        <f aca="false">IF(COUNT($F$7,$D36)=2,$F$7+MIN(0,$D36)+MAX(0,$D36)*H$34,"n.a.")</f>
        <v>21000.9246128686</v>
      </c>
      <c r="I36" s="8" t="n">
        <f aca="false">IF(COUNT($F$7,$D36)=2,$F$7+MIN(0,$D36)+MAX(0,$D36)*I$34,"n.a.")</f>
        <v>21334.5661504915</v>
      </c>
      <c r="J36" s="2"/>
      <c r="K36" s="2"/>
      <c r="L36" s="2"/>
      <c r="M36" s="2"/>
      <c r="N36" s="2"/>
      <c r="O36" s="2"/>
      <c r="P36" s="2"/>
      <c r="Q36" s="2"/>
      <c r="R36" s="2"/>
      <c r="S36" s="2"/>
      <c r="T36" s="2"/>
      <c r="U36" s="2"/>
      <c r="V36" s="2"/>
      <c r="W36" s="2"/>
      <c r="X36" s="2"/>
      <c r="Y36" s="2"/>
      <c r="Z36" s="2"/>
      <c r="AA36" s="2"/>
      <c r="AB36" s="2"/>
      <c r="AC36" s="2"/>
      <c r="AD36" s="2"/>
    </row>
    <row r="37" customFormat="false" ht="21.75" hidden="false" customHeight="true" outlineLevel="0" collapsed="false">
      <c r="A37" s="1"/>
      <c r="B37" s="1"/>
      <c r="C37" s="15" t="n">
        <f aca="false">IF(ISNUMBER(Assumptions!D11),MAX(0,Assumptions!D11+-0.02),"n.a.")</f>
        <v>0.1</v>
      </c>
      <c r="D37" s="8" t="n">
        <f aca="false">IF(AND(ISNUMBER(C37),COUNT('Cash Flow'!D13:I13)=6),'Cash Flow'!D13+NPV(C37,'Cash Flow'!E13:I13),"n.a.")</f>
        <v>1201.66123877943</v>
      </c>
      <c r="E37" s="8" t="n">
        <f aca="false">IF(COUNT($F$7,$D37)=2,$F$7+MIN(0,$D37)+MAX(0,$D37)*E$34,"n.a.")</f>
        <v>20000</v>
      </c>
      <c r="F37" s="8" t="n">
        <f aca="false">IF(COUNT($F$7,$D37)=2,$F$7+MIN(0,$D37)+MAX(0,$D37)*F$34,"n.a.")</f>
        <v>20300.4153096949</v>
      </c>
      <c r="G37" s="8" t="n">
        <f aca="false">IF(COUNT($F$7,$D37)=2,$F$7+MIN(0,$D37)+MAX(0,$D37)*G$34,"n.a.")</f>
        <v>20600.8306193897</v>
      </c>
      <c r="H37" s="8" t="n">
        <f aca="false">IF(COUNT($F$7,$D37)=2,$F$7+MIN(0,$D37)+MAX(0,$D37)*H$34,"n.a.")</f>
        <v>20901.2459290846</v>
      </c>
      <c r="I37" s="8" t="n">
        <f aca="false">IF(COUNT($F$7,$D37)=2,$F$7+MIN(0,$D37)+MAX(0,$D37)*I$34,"n.a.")</f>
        <v>21201.6612387794</v>
      </c>
      <c r="J37" s="2"/>
      <c r="K37" s="2"/>
      <c r="L37" s="2"/>
      <c r="M37" s="2"/>
      <c r="N37" s="2"/>
      <c r="O37" s="2"/>
      <c r="P37" s="2"/>
      <c r="Q37" s="2"/>
      <c r="R37" s="2"/>
      <c r="S37" s="2"/>
      <c r="T37" s="2"/>
      <c r="U37" s="2"/>
      <c r="V37" s="2"/>
      <c r="W37" s="2"/>
      <c r="X37" s="2"/>
      <c r="Y37" s="2"/>
      <c r="Z37" s="2"/>
      <c r="AA37" s="2"/>
      <c r="AB37" s="2"/>
      <c r="AC37" s="2"/>
      <c r="AD37" s="2"/>
    </row>
    <row r="38" customFormat="false" ht="21.75" hidden="false" customHeight="true" outlineLevel="0" collapsed="false">
      <c r="A38" s="1"/>
      <c r="B38" s="1"/>
      <c r="C38" s="15" t="n">
        <f aca="false">IF(ISNUMBER(Assumptions!D11),MAX(0,Assumptions!D11+0),"n.a.")</f>
        <v>0.12</v>
      </c>
      <c r="D38" s="8" t="n">
        <f aca="false">IF(AND(ISNUMBER(C38),COUNT('Cash Flow'!D13:I13)=6),'Cash Flow'!D13+NPV(C38,'Cash Flow'!E13:I13),"n.a.")</f>
        <v>1079.65616898294</v>
      </c>
      <c r="E38" s="8" t="n">
        <f aca="false">IF(COUNT($F$7,$D38)=2,$F$7+MIN(0,$D38)+MAX(0,$D38)*E$34,"n.a.")</f>
        <v>20000</v>
      </c>
      <c r="F38" s="8" t="n">
        <f aca="false">IF(COUNT($F$7,$D38)=2,$F$7+MIN(0,$D38)+MAX(0,$D38)*F$34,"n.a.")</f>
        <v>20269.9140422457</v>
      </c>
      <c r="G38" s="8" t="n">
        <f aca="false">IF(COUNT($F$7,$D38)=2,$F$7+MIN(0,$D38)+MAX(0,$D38)*G$34,"n.a.")</f>
        <v>20539.8280844915</v>
      </c>
      <c r="H38" s="8" t="n">
        <f aca="false">IF(COUNT($F$7,$D38)=2,$F$7+MIN(0,$D38)+MAX(0,$D38)*H$34,"n.a.")</f>
        <v>20809.7421267372</v>
      </c>
      <c r="I38" s="8" t="n">
        <f aca="false">IF(COUNT($F$7,$D38)=2,$F$7+MIN(0,$D38)+MAX(0,$D38)*I$34,"n.a.")</f>
        <v>21079.6561689829</v>
      </c>
      <c r="J38" s="2"/>
      <c r="K38" s="2"/>
      <c r="L38" s="2"/>
      <c r="M38" s="2"/>
      <c r="N38" s="2"/>
      <c r="O38" s="2"/>
      <c r="P38" s="2"/>
      <c r="Q38" s="2"/>
      <c r="R38" s="2"/>
      <c r="S38" s="2"/>
      <c r="T38" s="2"/>
      <c r="U38" s="2"/>
      <c r="V38" s="2"/>
      <c r="W38" s="2"/>
      <c r="X38" s="2"/>
      <c r="Y38" s="2"/>
      <c r="Z38" s="2"/>
      <c r="AA38" s="2"/>
      <c r="AB38" s="2"/>
      <c r="AC38" s="2"/>
      <c r="AD38" s="2"/>
    </row>
    <row r="39" customFormat="false" ht="21.75" hidden="false" customHeight="true" outlineLevel="0" collapsed="false">
      <c r="A39" s="1"/>
      <c r="B39" s="1"/>
      <c r="C39" s="15" t="n">
        <f aca="false">IF(ISNUMBER(Assumptions!D11),MAX(0,Assumptions!D11+0.02),"n.a.")</f>
        <v>0.14</v>
      </c>
      <c r="D39" s="8" t="n">
        <f aca="false">IF(AND(ISNUMBER(C39),COUNT('Cash Flow'!D13:I13)=6),'Cash Flow'!D13+NPV(C39,'Cash Flow'!E13:I13),"n.a.")</f>
        <v>967.438728292038</v>
      </c>
      <c r="E39" s="8" t="n">
        <f aca="false">IF(COUNT($F$7,$D39)=2,$F$7+MIN(0,$D39)+MAX(0,$D39)*E$34,"n.a.")</f>
        <v>20000</v>
      </c>
      <c r="F39" s="8" t="n">
        <f aca="false">IF(COUNT($F$7,$D39)=2,$F$7+MIN(0,$D39)+MAX(0,$D39)*F$34,"n.a.")</f>
        <v>20241.859682073</v>
      </c>
      <c r="G39" s="8" t="n">
        <f aca="false">IF(COUNT($F$7,$D39)=2,$F$7+MIN(0,$D39)+MAX(0,$D39)*G$34,"n.a.")</f>
        <v>20483.719364146</v>
      </c>
      <c r="H39" s="8" t="n">
        <f aca="false">IF(COUNT($F$7,$D39)=2,$F$7+MIN(0,$D39)+MAX(0,$D39)*H$34,"n.a.")</f>
        <v>20725.579046219</v>
      </c>
      <c r="I39" s="8" t="n">
        <f aca="false">IF(COUNT($F$7,$D39)=2,$F$7+MIN(0,$D39)+MAX(0,$D39)*I$34,"n.a.")</f>
        <v>20967.438728292</v>
      </c>
      <c r="J39" s="2"/>
      <c r="K39" s="2"/>
      <c r="L39" s="2"/>
      <c r="M39" s="2"/>
      <c r="N39" s="2"/>
      <c r="O39" s="2"/>
      <c r="P39" s="2"/>
      <c r="Q39" s="2"/>
      <c r="R39" s="2"/>
      <c r="S39" s="2"/>
      <c r="T39" s="2"/>
      <c r="U39" s="2"/>
      <c r="V39" s="2"/>
      <c r="W39" s="2"/>
      <c r="X39" s="2"/>
      <c r="Y39" s="2"/>
      <c r="Z39" s="2"/>
      <c r="AA39" s="2"/>
      <c r="AB39" s="2"/>
      <c r="AC39" s="2"/>
      <c r="AD39" s="2"/>
    </row>
    <row r="40" customFormat="false" ht="21.75" hidden="false" customHeight="true" outlineLevel="0" collapsed="false">
      <c r="A40" s="1"/>
      <c r="B40" s="1"/>
      <c r="C40" s="15" t="n">
        <f aca="false">IF(ISNUMBER(Assumptions!D11),MAX(0,Assumptions!D11+0.04),"n.a.")</f>
        <v>0.16</v>
      </c>
      <c r="D40" s="8" t="n">
        <f aca="false">IF(AND(ISNUMBER(C40),COUNT('Cash Flow'!D13:I13)=6),'Cash Flow'!D13+NPV(C40,'Cash Flow'!E13:I13),"n.a.")</f>
        <v>864.030021205378</v>
      </c>
      <c r="E40" s="8" t="n">
        <f aca="false">IF(COUNT($F$7,$D40)=2,$F$7+MIN(0,$D40)+MAX(0,$D40)*E$34,"n.a.")</f>
        <v>20000</v>
      </c>
      <c r="F40" s="8" t="n">
        <f aca="false">IF(COUNT($F$7,$D40)=2,$F$7+MIN(0,$D40)+MAX(0,$D40)*F$34,"n.a.")</f>
        <v>20216.0075053013</v>
      </c>
      <c r="G40" s="8" t="n">
        <f aca="false">IF(COUNT($F$7,$D40)=2,$F$7+MIN(0,$D40)+MAX(0,$D40)*G$34,"n.a.")</f>
        <v>20432.0150106027</v>
      </c>
      <c r="H40" s="8" t="n">
        <f aca="false">IF(COUNT($F$7,$D40)=2,$F$7+MIN(0,$D40)+MAX(0,$D40)*H$34,"n.a.")</f>
        <v>20648.022515904</v>
      </c>
      <c r="I40" s="8" t="n">
        <f aca="false">IF(COUNT($F$7,$D40)=2,$F$7+MIN(0,$D40)+MAX(0,$D40)*I$34,"n.a.")</f>
        <v>20864.0300212054</v>
      </c>
      <c r="J40" s="2"/>
      <c r="K40" s="2"/>
      <c r="L40" s="2"/>
      <c r="M40" s="2"/>
      <c r="N40" s="2"/>
      <c r="O40" s="2"/>
      <c r="P40" s="2"/>
      <c r="Q40" s="2"/>
      <c r="R40" s="2"/>
      <c r="S40" s="2"/>
      <c r="T40" s="2"/>
      <c r="U40" s="2"/>
      <c r="V40" s="2"/>
      <c r="W40" s="2"/>
      <c r="X40" s="2"/>
      <c r="Y40" s="2"/>
      <c r="Z40" s="2"/>
      <c r="AA40" s="2"/>
      <c r="AB40" s="2"/>
      <c r="AC40" s="2"/>
      <c r="AD40" s="2"/>
    </row>
    <row r="41" customFormat="false" ht="21.75" hidden="false" customHeight="true" outlineLevel="0" collapsed="false">
      <c r="A41" s="1"/>
      <c r="B41" s="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ustomFormat="false" ht="21.75" hidden="false" customHeight="true" outlineLevel="0" collapsed="false">
      <c r="A42" s="1"/>
      <c r="B42" s="1"/>
      <c r="C42" s="12" t="s">
        <v>44</v>
      </c>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ustomFormat="false" ht="21.75" hidden="false" customHeight="true" outlineLevel="0" collapsed="false">
      <c r="A43" s="1"/>
      <c r="B43" s="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ustomFormat="false" ht="21.75" hidden="false" customHeight="true" outlineLevel="0" collapsed="false">
      <c r="A44" s="1"/>
      <c r="B44" s="1"/>
      <c r="C44" s="6" t="s">
        <v>45</v>
      </c>
      <c r="D44" s="6"/>
      <c r="E44" s="6"/>
      <c r="F44" s="6"/>
      <c r="G44" s="6"/>
      <c r="H44" s="6"/>
      <c r="I44" s="6"/>
      <c r="J44" s="6"/>
      <c r="K44" s="2"/>
      <c r="L44" s="2"/>
      <c r="M44" s="2"/>
      <c r="N44" s="2"/>
      <c r="O44" s="2"/>
      <c r="P44" s="2"/>
      <c r="Q44" s="2"/>
      <c r="R44" s="2"/>
      <c r="S44" s="2"/>
      <c r="T44" s="2"/>
      <c r="U44" s="2"/>
      <c r="V44" s="2"/>
      <c r="W44" s="2"/>
      <c r="X44" s="2"/>
      <c r="Y44" s="2"/>
      <c r="Z44" s="2"/>
      <c r="AA44" s="2"/>
      <c r="AB44" s="2"/>
      <c r="AC44" s="2"/>
      <c r="AD44" s="2"/>
    </row>
    <row r="45" customFormat="false" ht="21.75" hidden="false" customHeight="true" outlineLevel="0" collapsed="false">
      <c r="A45" s="1"/>
      <c r="B45" s="1"/>
      <c r="C45" s="11" t="s">
        <v>46</v>
      </c>
      <c r="D45" s="11"/>
      <c r="E45" s="11"/>
      <c r="F45" s="16" t="n">
        <f aca="false">IF(AND(ISNUMBER(Assumptions!D14),Assumptions!D14&gt;=0),Assumptions!D14,"n.a.")</f>
        <v>20500</v>
      </c>
      <c r="G45" s="2"/>
      <c r="H45" s="2"/>
      <c r="I45" s="2"/>
      <c r="J45" s="2"/>
      <c r="K45" s="2"/>
      <c r="L45" s="2"/>
      <c r="M45" s="2"/>
      <c r="N45" s="2"/>
      <c r="O45" s="2"/>
      <c r="P45" s="2"/>
      <c r="Q45" s="2"/>
      <c r="R45" s="2"/>
      <c r="S45" s="2"/>
      <c r="T45" s="2"/>
      <c r="U45" s="2"/>
      <c r="V45" s="2"/>
      <c r="W45" s="2"/>
      <c r="X45" s="2"/>
      <c r="Y45" s="2"/>
      <c r="Z45" s="2"/>
      <c r="AA45" s="2"/>
      <c r="AB45" s="2"/>
      <c r="AC45" s="2"/>
      <c r="AD45" s="2"/>
    </row>
    <row r="46" customFormat="false" ht="21.75" hidden="false" customHeight="true" outlineLevel="0" collapsed="false">
      <c r="A46" s="1"/>
      <c r="B46" s="1"/>
      <c r="C46" s="11" t="s">
        <v>47</v>
      </c>
      <c r="D46" s="11"/>
      <c r="E46" s="11"/>
      <c r="F46" s="17" t="n">
        <f aca="false">IF(COUNT(F9,F45)=2,F9-F45,"n.a.")</f>
        <v>579.656168982943</v>
      </c>
      <c r="G46" s="2"/>
      <c r="H46" s="2"/>
      <c r="I46" s="2"/>
      <c r="J46" s="2"/>
      <c r="K46" s="2"/>
      <c r="L46" s="2"/>
      <c r="M46" s="2"/>
      <c r="N46" s="2"/>
      <c r="O46" s="2"/>
      <c r="P46" s="2"/>
      <c r="Q46" s="2"/>
      <c r="R46" s="2"/>
      <c r="S46" s="2"/>
      <c r="T46" s="2"/>
      <c r="U46" s="2"/>
      <c r="V46" s="2"/>
      <c r="W46" s="2"/>
      <c r="X46" s="2"/>
      <c r="Y46" s="2"/>
      <c r="Z46" s="2"/>
      <c r="AA46" s="2"/>
      <c r="AB46" s="2"/>
      <c r="AC46" s="2"/>
      <c r="AD46" s="2"/>
    </row>
    <row r="47" customFormat="false" ht="21.75" hidden="false" customHeight="true" outlineLevel="0" collapsed="false">
      <c r="A47" s="1"/>
      <c r="B47" s="1"/>
      <c r="C47" s="11" t="s">
        <v>48</v>
      </c>
      <c r="D47" s="11"/>
      <c r="E47" s="11"/>
      <c r="F47" s="17" t="n">
        <f aca="false">IF(COUNT(F13,F45)=2,F13-F45,"n.a.")</f>
        <v>-500</v>
      </c>
      <c r="G47" s="2"/>
      <c r="H47" s="2"/>
      <c r="I47" s="2"/>
      <c r="J47" s="2"/>
      <c r="K47" s="2"/>
      <c r="L47" s="2"/>
      <c r="M47" s="2"/>
      <c r="N47" s="2"/>
      <c r="O47" s="2"/>
      <c r="P47" s="2"/>
      <c r="Q47" s="2"/>
      <c r="R47" s="2"/>
      <c r="S47" s="2"/>
      <c r="T47" s="2"/>
      <c r="U47" s="2"/>
      <c r="V47" s="2"/>
      <c r="W47" s="2"/>
      <c r="X47" s="2"/>
      <c r="Y47" s="2"/>
      <c r="Z47" s="2"/>
      <c r="AA47" s="2"/>
      <c r="AB47" s="2"/>
      <c r="AC47" s="2"/>
      <c r="AD47" s="2"/>
    </row>
    <row r="48" customFormat="false" ht="21.75" hidden="false" customHeight="true" outlineLevel="0" collapsed="false">
      <c r="A48" s="1"/>
      <c r="B48" s="1"/>
      <c r="C48" s="11" t="s">
        <v>49</v>
      </c>
      <c r="D48" s="11"/>
      <c r="E48" s="11"/>
      <c r="F48" s="18" t="str">
        <f aca="false">IF(COUNT(F13,F45)&lt;&gt;2,"Missing price / ceiling",IF(F45&gt;F13,"Above supported price","Within price ceiling"))</f>
        <v>Above supported price</v>
      </c>
      <c r="G48" s="18"/>
      <c r="H48" s="18"/>
      <c r="I48" s="18"/>
      <c r="J48" s="18"/>
      <c r="K48" s="2"/>
      <c r="L48" s="2"/>
      <c r="M48" s="2"/>
      <c r="N48" s="2"/>
      <c r="O48" s="2"/>
      <c r="P48" s="2"/>
      <c r="Q48" s="2"/>
      <c r="R48" s="2"/>
      <c r="S48" s="2"/>
      <c r="T48" s="2"/>
      <c r="U48" s="2"/>
      <c r="V48" s="2"/>
      <c r="W48" s="2"/>
      <c r="X48" s="2"/>
      <c r="Y48" s="2"/>
      <c r="Z48" s="2"/>
      <c r="AA48" s="2"/>
      <c r="AB48" s="2"/>
      <c r="AC48" s="2"/>
      <c r="AD48" s="2"/>
    </row>
    <row r="49" customFormat="false" ht="21.75" hidden="false" customHeight="true" outlineLevel="0" collapsed="false">
      <c r="A49" s="1"/>
      <c r="B49" s="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customFormat="false" ht="21.75" hidden="false" customHeight="true" outlineLevel="0" collapsed="false">
      <c r="A50" s="1"/>
      <c r="B50" s="1"/>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customFormat="false" ht="21.75" hidden="false" customHeight="true" outlineLevel="0" collapsed="false">
      <c r="A51" s="1"/>
      <c r="B51" s="1"/>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customFormat="false" ht="21.75" hidden="false" customHeight="true" outlineLevel="0" collapsed="false">
      <c r="A52" s="1"/>
      <c r="B52" s="1"/>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customFormat="false" ht="21.75" hidden="false" customHeight="true" outlineLevel="0" collapsed="false">
      <c r="A53" s="1"/>
      <c r="B53" s="1"/>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customFormat="false" ht="21.75" hidden="false" customHeight="true" outlineLevel="0" collapsed="false">
      <c r="A54" s="1"/>
      <c r="B54" s="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customFormat="false" ht="21.75" hidden="false" customHeight="true" outlineLevel="0" collapsed="false">
      <c r="A55" s="1"/>
      <c r="B55" s="1"/>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customFormat="false" ht="21.75" hidden="false" customHeight="true" outlineLevel="0" collapsed="false">
      <c r="A56" s="1"/>
      <c r="B56" s="1"/>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customFormat="false" ht="21.75" hidden="false" customHeight="true" outlineLevel="0" collapsed="false">
      <c r="A57" s="1"/>
      <c r="B57" s="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customFormat="false" ht="21.75" hidden="false" customHeight="true" outlineLevel="0" collapsed="false">
      <c r="A58" s="1"/>
      <c r="B58" s="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customFormat="false" ht="21.75" hidden="false" customHeight="true" outlineLevel="0" collapsed="false">
      <c r="A59" s="1"/>
      <c r="B59" s="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customFormat="false" ht="21.75" hidden="false" customHeight="true" outlineLevel="0" collapsed="false">
      <c r="A60" s="1"/>
      <c r="B60" s="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customFormat="false" ht="21.75" hidden="false" customHeight="true" outlineLevel="0" collapsed="false">
      <c r="A61" s="1"/>
      <c r="B61" s="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customFormat="false" ht="21.75" hidden="false" customHeight="true" outlineLevel="0" collapsed="false">
      <c r="A62" s="1"/>
      <c r="B62" s="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customFormat="false" ht="21.75" hidden="false" customHeight="true" outlineLevel="0" collapsed="false">
      <c r="A63" s="1"/>
      <c r="B63" s="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customFormat="false" ht="21.75" hidden="false" customHeight="true" outlineLevel="0" collapsed="false">
      <c r="A64" s="1"/>
      <c r="B64" s="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customFormat="false" ht="21.75" hidden="false" customHeight="true" outlineLevel="0" collapsed="false">
      <c r="A65" s="1"/>
      <c r="B65" s="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customFormat="false" ht="21.75" hidden="false" customHeight="true" outlineLevel="0" collapsed="false">
      <c r="A66" s="1"/>
      <c r="B66" s="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customFormat="false" ht="21.75" hidden="false" customHeight="true" outlineLevel="0" collapsed="false">
      <c r="A67" s="1"/>
      <c r="B67" s="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customFormat="false" ht="21.75" hidden="false" customHeight="true" outlineLevel="0" collapsed="false">
      <c r="A68" s="1"/>
      <c r="B68" s="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customFormat="false" ht="21.75" hidden="false" customHeight="true" outlineLevel="0" collapsed="false">
      <c r="A69" s="1"/>
      <c r="B69" s="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customFormat="false" ht="21.75" hidden="false" customHeight="true" outlineLevel="0" collapsed="false">
      <c r="A70" s="1"/>
      <c r="B70" s="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customFormat="false" ht="21.75" hidden="false" customHeight="true" outlineLevel="0" collapsed="false">
      <c r="A71" s="1"/>
      <c r="B71" s="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customFormat="false" ht="21.75" hidden="false" customHeight="true" outlineLevel="0" collapsed="false">
      <c r="A72" s="1"/>
      <c r="B72" s="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customFormat="false" ht="21.75" hidden="false" customHeight="true" outlineLevel="0" collapsed="false">
      <c r="A73" s="1"/>
      <c r="B73" s="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customFormat="false" ht="21.75" hidden="false" customHeight="true" outlineLevel="0" collapsed="false">
      <c r="A74" s="1"/>
      <c r="B74" s="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customFormat="false" ht="21.75" hidden="false" customHeight="true" outlineLevel="0" collapsed="false">
      <c r="A75" s="1"/>
      <c r="B75" s="1"/>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customFormat="false" ht="21.75" hidden="false" customHeight="true" outlineLevel="0" collapsed="false">
      <c r="A76" s="1"/>
      <c r="B76" s="1"/>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customFormat="false" ht="21.75" hidden="false" customHeight="true" outlineLevel="0" collapsed="false">
      <c r="A77" s="1"/>
      <c r="B77" s="1"/>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customFormat="false" ht="21.75" hidden="false" customHeight="true" outlineLevel="0" collapsed="false">
      <c r="A78" s="1"/>
      <c r="B78" s="1"/>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customFormat="false" ht="21.75" hidden="false" customHeight="true" outlineLevel="0" collapsed="false">
      <c r="A79" s="1"/>
      <c r="B79" s="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customFormat="false" ht="21.75" hidden="false" customHeight="true" outlineLevel="0" collapsed="false">
      <c r="A80" s="1"/>
      <c r="B80" s="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customFormat="false" ht="21.75" hidden="false" customHeight="true" outlineLevel="0" collapsed="false">
      <c r="A81" s="1"/>
      <c r="B81" s="1"/>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customFormat="false" ht="21.75" hidden="false" customHeight="true" outlineLevel="0" collapsed="false">
      <c r="A82" s="1"/>
      <c r="B82" s="1"/>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customFormat="false" ht="21.75" hidden="false" customHeight="true" outlineLevel="0" collapsed="false">
      <c r="A83" s="1"/>
      <c r="B83" s="1"/>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customFormat="false" ht="21.75" hidden="false" customHeight="true" outlineLevel="0" collapsed="false">
      <c r="A84" s="1"/>
      <c r="B84" s="1"/>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customFormat="false" ht="21.75" hidden="false" customHeight="true" outlineLevel="0" collapsed="false">
      <c r="A85" s="1"/>
      <c r="B85" s="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customFormat="false" ht="21.75" hidden="false" customHeight="true" outlineLevel="0" collapsed="false">
      <c r="A86" s="1"/>
      <c r="B86" s="1"/>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customFormat="false" ht="21.75" hidden="false" customHeight="true" outlineLevel="0" collapsed="false">
      <c r="A87" s="1"/>
      <c r="B87" s="1"/>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customFormat="false" ht="21.75" hidden="false" customHeight="true" outlineLevel="0" collapsed="false">
      <c r="A88" s="1"/>
      <c r="B88" s="1"/>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customFormat="false" ht="21.75" hidden="false" customHeight="true" outlineLevel="0" collapsed="false">
      <c r="A89" s="1"/>
      <c r="B89" s="1"/>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customFormat="false" ht="21.75" hidden="false" customHeight="true" outlineLevel="0" collapsed="false">
      <c r="A90" s="1"/>
      <c r="B90" s="1"/>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customFormat="false" ht="21.75" hidden="false" customHeight="true" outlineLevel="0" collapsed="false">
      <c r="A91" s="1"/>
      <c r="B91" s="1"/>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customFormat="false" ht="21.75" hidden="false" customHeight="true" outlineLevel="0" collapsed="false">
      <c r="A92" s="1"/>
      <c r="B92" s="1"/>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customFormat="false" ht="21.75" hidden="false" customHeight="true" outlineLevel="0" collapsed="false">
      <c r="A93" s="1"/>
      <c r="B93" s="1"/>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customFormat="false" ht="21.75" hidden="false" customHeight="true" outlineLevel="0" collapsed="false">
      <c r="A94" s="1"/>
      <c r="B94" s="1"/>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customFormat="false" ht="21.75" hidden="false" customHeight="true" outlineLevel="0" collapsed="false">
      <c r="A95" s="1"/>
      <c r="B95" s="1"/>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customFormat="false" ht="21.75" hidden="false" customHeight="true" outlineLevel="0" collapsed="false">
      <c r="A96" s="1"/>
      <c r="B96" s="1"/>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customFormat="false" ht="21.75" hidden="false" customHeight="true" outlineLevel="0" collapsed="false">
      <c r="A97" s="1"/>
      <c r="B97" s="1"/>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customFormat="false" ht="21.75" hidden="false" customHeight="true" outlineLevel="0" collapsed="false">
      <c r="A98" s="1"/>
      <c r="B98" s="1"/>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customFormat="false" ht="21.75" hidden="false" customHeight="true" outlineLevel="0" collapsed="false">
      <c r="A99" s="1"/>
      <c r="B99" s="1"/>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customFormat="false" ht="21.75" hidden="false" customHeight="true" outlineLevel="0" collapsed="false">
      <c r="A100" s="1"/>
      <c r="B100" s="1"/>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customFormat="false" ht="21.75" hidden="false" customHeight="true" outlineLevel="0" collapsed="false">
      <c r="A101" s="1"/>
      <c r="B101" s="1"/>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customFormat="false" ht="21.75" hidden="false" customHeight="true" outlineLevel="0" collapsed="false">
      <c r="A102" s="1"/>
      <c r="B102" s="1"/>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customFormat="false" ht="21.75" hidden="false" customHeight="true" outlineLevel="0" collapsed="false">
      <c r="A103" s="1"/>
      <c r="B103" s="1"/>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customFormat="false" ht="21.75" hidden="false" customHeight="true" outlineLevel="0" collapsed="false">
      <c r="A104" s="1"/>
      <c r="B104" s="1"/>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customFormat="false" ht="21.75" hidden="false" customHeight="true" outlineLevel="0" collapsed="false">
      <c r="A105" s="1"/>
      <c r="B105" s="1"/>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customFormat="false" ht="21.75" hidden="false" customHeight="true" outlineLevel="0" collapsed="false">
      <c r="A106" s="1"/>
      <c r="B106" s="1"/>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customFormat="false" ht="21.75" hidden="false" customHeight="true" outlineLevel="0" collapsed="false">
      <c r="A107" s="1"/>
      <c r="B107" s="1"/>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customFormat="false" ht="21.75" hidden="false" customHeight="true" outlineLevel="0" collapsed="false">
      <c r="A108" s="1"/>
      <c r="B108" s="1"/>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customFormat="false" ht="21.75" hidden="false" customHeight="true" outlineLevel="0" collapsed="false">
      <c r="A109" s="1"/>
      <c r="B109" s="1"/>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customFormat="false" ht="21.75" hidden="false" customHeight="true" outlineLevel="0" collapsed="false">
      <c r="A110" s="1"/>
      <c r="B110" s="1"/>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customFormat="false" ht="21.75" hidden="false" customHeight="true" outlineLevel="0" collapsed="false">
      <c r="A111" s="1"/>
      <c r="B111" s="1"/>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customFormat="false" ht="21.75" hidden="false" customHeight="true" outlineLevel="0" collapsed="false">
      <c r="A112" s="1"/>
      <c r="B112" s="1"/>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customFormat="false" ht="21.75" hidden="false" customHeight="true" outlineLevel="0" collapsed="false">
      <c r="A113" s="1"/>
      <c r="B113" s="1"/>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customFormat="false" ht="21.75" hidden="false" customHeight="true" outlineLevel="0" collapsed="false">
      <c r="A114" s="1"/>
      <c r="B114" s="1"/>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customFormat="false" ht="21.75" hidden="false" customHeight="true" outlineLevel="0" collapsed="false">
      <c r="A115" s="1"/>
      <c r="B115" s="1"/>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customFormat="false" ht="21.75" hidden="false" customHeight="true" outlineLevel="0" collapsed="false">
      <c r="A116" s="1"/>
      <c r="B116" s="1"/>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customFormat="false" ht="21.75" hidden="false" customHeight="true" outlineLevel="0" collapsed="false">
      <c r="A117" s="1"/>
      <c r="B117" s="1"/>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customFormat="false" ht="21.75" hidden="false" customHeight="true" outlineLevel="0" collapsed="false">
      <c r="A118" s="1"/>
      <c r="B118" s="1"/>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customFormat="false" ht="21.75" hidden="false" customHeight="true" outlineLevel="0" collapsed="false">
      <c r="A119" s="1"/>
      <c r="B119" s="1"/>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customFormat="false" ht="21.75" hidden="false" customHeight="true" outlineLevel="0" collapsed="false">
      <c r="A120" s="1"/>
      <c r="B120" s="1"/>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customFormat="false" ht="21.75" hidden="false" customHeight="true" outlineLevel="0" collapsed="false">
      <c r="A121" s="1"/>
      <c r="B121" s="1"/>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customFormat="false" ht="21.75" hidden="false" customHeight="true" outlineLevel="0" collapsed="false">
      <c r="A122" s="1"/>
      <c r="B122" s="1"/>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customFormat="false" ht="21.75" hidden="false" customHeight="true" outlineLevel="0" collapsed="false">
      <c r="A123" s="1"/>
      <c r="B123" s="1"/>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customFormat="false" ht="21.75" hidden="false" customHeight="true" outlineLevel="0" collapsed="false">
      <c r="A124" s="1"/>
      <c r="B124" s="1"/>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customFormat="false" ht="21.75" hidden="false" customHeight="true" outlineLevel="0" collapsed="false">
      <c r="A125" s="1"/>
      <c r="B125" s="1"/>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customFormat="false" ht="21.75" hidden="false" customHeight="true" outlineLevel="0" collapsed="false">
      <c r="A126" s="1"/>
      <c r="B126" s="1"/>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customFormat="false" ht="21.75" hidden="false" customHeight="true" outlineLevel="0" collapsed="false">
      <c r="A127" s="1"/>
      <c r="B127" s="1"/>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customFormat="false" ht="21.75" hidden="false" customHeight="true" outlineLevel="0" collapsed="false">
      <c r="A128" s="1"/>
      <c r="B128" s="1"/>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customFormat="false" ht="21.75" hidden="false" customHeight="true" outlineLevel="0" collapsed="false">
      <c r="A129" s="1"/>
      <c r="B129" s="1"/>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customFormat="false" ht="21.75" hidden="false" customHeight="true" outlineLevel="0" collapsed="false">
      <c r="A130" s="1"/>
      <c r="B130" s="1"/>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customFormat="false" ht="21.75" hidden="false" customHeight="true" outlineLevel="0" collapsed="false">
      <c r="A131" s="1"/>
      <c r="B131" s="1"/>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customFormat="false" ht="21.75" hidden="false" customHeight="true" outlineLevel="0" collapsed="false">
      <c r="A132" s="1"/>
      <c r="B132" s="1"/>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customFormat="false" ht="21.75" hidden="false" customHeight="true" outlineLevel="0" collapsed="false">
      <c r="A133" s="1"/>
      <c r="B133" s="1"/>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customFormat="false" ht="21.75" hidden="false" customHeight="true" outlineLevel="0" collapsed="false">
      <c r="A134" s="1"/>
      <c r="B134" s="1"/>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customFormat="false" ht="21.75" hidden="false" customHeight="true" outlineLevel="0" collapsed="false">
      <c r="A135" s="1"/>
      <c r="B135" s="1"/>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customFormat="false" ht="21.75" hidden="false" customHeight="true" outlineLevel="0" collapsed="false">
      <c r="A136" s="1"/>
      <c r="B136" s="1"/>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customFormat="false" ht="21.75" hidden="false" customHeight="true" outlineLevel="0" collapsed="false">
      <c r="A137" s="1"/>
      <c r="B137" s="1"/>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customFormat="false" ht="21.75" hidden="false" customHeight="true" outlineLevel="0" collapsed="false">
      <c r="A138" s="1"/>
      <c r="B138" s="1"/>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customFormat="false" ht="21.75" hidden="false" customHeight="true" outlineLevel="0" collapsed="false">
      <c r="A139" s="1"/>
      <c r="B139" s="1"/>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customFormat="false" ht="21.75" hidden="false" customHeight="true" outlineLevel="0" collapsed="false">
      <c r="A140" s="1"/>
      <c r="B140" s="1"/>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customFormat="false" ht="21.75" hidden="false" customHeight="true" outlineLevel="0" collapsed="false">
      <c r="A141" s="1"/>
      <c r="B141" s="1"/>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customFormat="false" ht="21.75" hidden="false" customHeight="true" outlineLevel="0" collapsed="false">
      <c r="A142" s="1"/>
      <c r="B142" s="1"/>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customFormat="false" ht="21.75" hidden="false" customHeight="true" outlineLevel="0" collapsed="false">
      <c r="A143" s="1"/>
      <c r="B143" s="1"/>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customFormat="false" ht="21.75" hidden="false" customHeight="true" outlineLevel="0" collapsed="false">
      <c r="A144" s="1"/>
      <c r="B144" s="1"/>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customFormat="false" ht="21.75" hidden="false" customHeight="true" outlineLevel="0" collapsed="false">
      <c r="A145" s="1"/>
      <c r="B145" s="1"/>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customFormat="false" ht="21.75" hidden="false" customHeight="true" outlineLevel="0" collapsed="false">
      <c r="A146" s="1"/>
      <c r="B146" s="1"/>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customFormat="false" ht="21.75" hidden="false" customHeight="true" outlineLevel="0" collapsed="false">
      <c r="A147" s="1"/>
      <c r="B147" s="1"/>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customFormat="false" ht="21.75" hidden="false" customHeight="true" outlineLevel="0" collapsed="false">
      <c r="A148" s="1"/>
      <c r="B148" s="1"/>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customFormat="false" ht="21.75" hidden="false" customHeight="true" outlineLevel="0" collapsed="false">
      <c r="A149" s="1"/>
      <c r="B149" s="1"/>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customFormat="false" ht="21.75" hidden="false" customHeight="true" outlineLevel="0" collapsed="false">
      <c r="A150" s="1"/>
      <c r="B150" s="1"/>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customFormat="false" ht="21.75" hidden="false" customHeight="true" outlineLevel="0" collapsed="false">
      <c r="A151" s="1"/>
      <c r="B151" s="1"/>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customFormat="false" ht="21.75" hidden="false" customHeight="true" outlineLevel="0" collapsed="false">
      <c r="A152" s="1"/>
      <c r="B152" s="1"/>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customFormat="false" ht="21.75" hidden="false" customHeight="true" outlineLevel="0" collapsed="false">
      <c r="A153" s="1"/>
      <c r="B153" s="1"/>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customFormat="false" ht="21.75" hidden="false" customHeight="true" outlineLevel="0" collapsed="false">
      <c r="A154" s="1"/>
      <c r="B154" s="1"/>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customFormat="false" ht="21.75" hidden="false" customHeight="true" outlineLevel="0" collapsed="false">
      <c r="A155" s="1"/>
      <c r="B155" s="1"/>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customFormat="false" ht="21.75" hidden="false" customHeight="true" outlineLevel="0" collapsed="false">
      <c r="A156" s="1"/>
      <c r="B156" s="1"/>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customFormat="false" ht="21.75" hidden="false" customHeight="true" outlineLevel="0" collapsed="false">
      <c r="A157" s="1"/>
      <c r="B157" s="1"/>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customFormat="false" ht="21.75" hidden="false" customHeight="true" outlineLevel="0" collapsed="false">
      <c r="A158" s="1"/>
      <c r="B158" s="1"/>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customFormat="false" ht="21.75" hidden="false" customHeight="true" outlineLevel="0" collapsed="false">
      <c r="A159" s="1"/>
      <c r="B159" s="1"/>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customFormat="false" ht="21.75" hidden="false" customHeight="true" outlineLevel="0" collapsed="false">
      <c r="A160" s="1"/>
      <c r="B160" s="1"/>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customFormat="false" ht="21.75" hidden="false" customHeight="true" outlineLevel="0" collapsed="false">
      <c r="A161" s="1"/>
      <c r="B161" s="1"/>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customFormat="false" ht="21.75" hidden="false" customHeight="true" outlineLevel="0" collapsed="false">
      <c r="A162" s="1"/>
      <c r="B162" s="1"/>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customFormat="false" ht="21.75" hidden="false" customHeight="true" outlineLevel="0" collapsed="false">
      <c r="A163" s="1"/>
      <c r="B163" s="1"/>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customFormat="false" ht="21.75" hidden="false" customHeight="true" outlineLevel="0" collapsed="false">
      <c r="A164" s="1"/>
      <c r="B164" s="1"/>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customFormat="false" ht="21.75" hidden="false" customHeight="true" outlineLevel="0" collapsed="false">
      <c r="A165" s="1"/>
      <c r="B165" s="1"/>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customFormat="false" ht="21.75" hidden="false" customHeight="true" outlineLevel="0" collapsed="false">
      <c r="A166" s="1"/>
      <c r="B166" s="1"/>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customFormat="false" ht="21.75" hidden="false" customHeight="true" outlineLevel="0" collapsed="false">
      <c r="A167" s="1"/>
      <c r="B167" s="1"/>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customFormat="false" ht="21.75" hidden="false" customHeight="true" outlineLevel="0" collapsed="false">
      <c r="A168" s="1"/>
      <c r="B168" s="1"/>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customFormat="false" ht="21.75" hidden="false" customHeight="true" outlineLevel="0" collapsed="false">
      <c r="A169" s="1"/>
      <c r="B169" s="1"/>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customFormat="false" ht="21.75" hidden="false" customHeight="true" outlineLevel="0" collapsed="false">
      <c r="A170" s="1"/>
      <c r="B170" s="1"/>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customFormat="false" ht="21.75" hidden="false" customHeight="true" outlineLevel="0" collapsed="false">
      <c r="A171" s="1"/>
      <c r="B171" s="1"/>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customFormat="false" ht="21.75" hidden="false" customHeight="true" outlineLevel="0" collapsed="false">
      <c r="A172" s="1"/>
      <c r="B172" s="1"/>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customFormat="false" ht="21.75" hidden="false" customHeight="true" outlineLevel="0" collapsed="false">
      <c r="A173" s="1"/>
      <c r="B173" s="1"/>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customFormat="false" ht="21.75" hidden="false" customHeight="true" outlineLevel="0" collapsed="false">
      <c r="A174" s="1"/>
      <c r="B174" s="1"/>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customFormat="false" ht="21.75" hidden="false" customHeight="true" outlineLevel="0" collapsed="false">
      <c r="A175" s="1"/>
      <c r="B175" s="1"/>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customFormat="false" ht="21.75" hidden="false" customHeight="true" outlineLevel="0" collapsed="false">
      <c r="A176" s="1"/>
      <c r="B176" s="1"/>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customFormat="false" ht="21.75" hidden="false" customHeight="true" outlineLevel="0" collapsed="false">
      <c r="A177" s="1"/>
      <c r="B177" s="1"/>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customFormat="false" ht="21.75" hidden="false" customHeight="true" outlineLevel="0" collapsed="false">
      <c r="A178" s="1"/>
      <c r="B178" s="1"/>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customFormat="false" ht="21.75" hidden="false" customHeight="true" outlineLevel="0" collapsed="false">
      <c r="A179" s="1"/>
      <c r="B179" s="1"/>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customFormat="false" ht="21.75" hidden="false" customHeight="true" outlineLevel="0" collapsed="false">
      <c r="A180" s="1"/>
      <c r="B180" s="1"/>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customFormat="false" ht="21.75" hidden="false" customHeight="true" outlineLevel="0" collapsed="false">
      <c r="A181" s="1"/>
      <c r="B181" s="1"/>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customFormat="false" ht="21.75" hidden="false" customHeight="true" outlineLevel="0" collapsed="false">
      <c r="A182" s="1"/>
      <c r="B182" s="1"/>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customFormat="false" ht="21.75" hidden="false" customHeight="true" outlineLevel="0" collapsed="false">
      <c r="A183" s="1"/>
      <c r="B183" s="1"/>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customFormat="false" ht="21.75" hidden="false" customHeight="true" outlineLevel="0" collapsed="false">
      <c r="A184" s="1"/>
      <c r="B184" s="1"/>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customFormat="false" ht="21.75" hidden="false" customHeight="true" outlineLevel="0" collapsed="false">
      <c r="A185" s="1"/>
      <c r="B185" s="1"/>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customFormat="false" ht="21.75" hidden="false" customHeight="true" outlineLevel="0" collapsed="false">
      <c r="A186" s="1"/>
      <c r="B186" s="1"/>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customFormat="false" ht="21.75" hidden="false" customHeight="true" outlineLevel="0" collapsed="false">
      <c r="A187" s="1"/>
      <c r="B187" s="1"/>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customFormat="false" ht="21.75" hidden="false" customHeight="true" outlineLevel="0" collapsed="false">
      <c r="A188" s="1"/>
      <c r="B188" s="1"/>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customFormat="false" ht="21.75" hidden="false" customHeight="true" outlineLevel="0" collapsed="false">
      <c r="A189" s="1"/>
      <c r="B189" s="1"/>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customFormat="false" ht="21.75" hidden="false" customHeight="true" outlineLevel="0" collapsed="false">
      <c r="A190" s="1"/>
      <c r="B190" s="1"/>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customFormat="false" ht="21.75" hidden="false" customHeight="true" outlineLevel="0" collapsed="false">
      <c r="A191" s="1"/>
      <c r="B191" s="1"/>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customFormat="false" ht="21.75" hidden="false" customHeight="true" outlineLevel="0" collapsed="false">
      <c r="A192" s="1"/>
      <c r="B192" s="1"/>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customFormat="false" ht="21.75" hidden="false" customHeight="true" outlineLevel="0" collapsed="false">
      <c r="A193" s="1"/>
      <c r="B193" s="1"/>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customFormat="false" ht="21.75" hidden="false" customHeight="true" outlineLevel="0" collapsed="false">
      <c r="A194" s="1"/>
      <c r="B194" s="1"/>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customFormat="false" ht="21.75" hidden="false" customHeight="true" outlineLevel="0" collapsed="false">
      <c r="A195" s="1"/>
      <c r="B195" s="1"/>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customFormat="false" ht="21.75" hidden="false" customHeight="true" outlineLevel="0" collapsed="false">
      <c r="A196" s="1"/>
      <c r="B196" s="1"/>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customFormat="false" ht="21.75" hidden="false" customHeight="true" outlineLevel="0" collapsed="false">
      <c r="A197" s="1"/>
      <c r="B197" s="1"/>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customFormat="false" ht="21.75" hidden="false" customHeight="true" outlineLevel="0" collapsed="false">
      <c r="A198" s="1"/>
      <c r="B198" s="1"/>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customFormat="false" ht="21.75" hidden="false" customHeight="true" outlineLevel="0" collapsed="false">
      <c r="A199" s="1"/>
      <c r="B199" s="1"/>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customFormat="false" ht="21.75" hidden="false" customHeight="true" outlineLevel="0" collapsed="false">
      <c r="A200" s="1"/>
      <c r="B200" s="1"/>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customFormat="false" ht="21.75" hidden="false" customHeight="true" outlineLevel="0" collapsed="false">
      <c r="A201" s="1"/>
      <c r="B201" s="1"/>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customFormat="false" ht="21.75" hidden="false" customHeight="true" outlineLevel="0" collapsed="false">
      <c r="A202" s="1"/>
      <c r="B202" s="1"/>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customFormat="false" ht="21.75" hidden="false" customHeight="true" outlineLevel="0" collapsed="false">
      <c r="A203" s="1"/>
      <c r="B203" s="1"/>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customFormat="false" ht="21.75" hidden="false" customHeight="true" outlineLevel="0" collapsed="false">
      <c r="A204" s="1"/>
      <c r="B204" s="1"/>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customFormat="false" ht="21.75" hidden="false" customHeight="true" outlineLevel="0" collapsed="false">
      <c r="A205" s="1"/>
      <c r="B205" s="1"/>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customFormat="false" ht="21.75" hidden="false" customHeight="true" outlineLevel="0" collapsed="false">
      <c r="A206" s="1"/>
      <c r="B206" s="1"/>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customFormat="false" ht="21.75" hidden="false" customHeight="true" outlineLevel="0" collapsed="false">
      <c r="A207" s="1"/>
      <c r="B207" s="1"/>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customFormat="false" ht="21.75" hidden="false" customHeight="true" outlineLevel="0" collapsed="false">
      <c r="A208" s="1"/>
      <c r="B208" s="1"/>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customFormat="false" ht="21.75" hidden="false" customHeight="true" outlineLevel="0" collapsed="false">
      <c r="A209" s="1"/>
      <c r="B209" s="1"/>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customFormat="false" ht="21.75" hidden="false" customHeight="true" outlineLevel="0" collapsed="false">
      <c r="A210" s="1"/>
      <c r="B210" s="1"/>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customFormat="false" ht="21.75" hidden="false" customHeight="true" outlineLevel="0" collapsed="false">
      <c r="A211" s="1"/>
      <c r="B211" s="1"/>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customFormat="false" ht="21.75" hidden="false" customHeight="true" outlineLevel="0" collapsed="false">
      <c r="A212" s="1"/>
      <c r="B212" s="1"/>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customFormat="false" ht="21.75" hidden="false" customHeight="true" outlineLevel="0" collapsed="false">
      <c r="A213" s="1"/>
      <c r="B213" s="1"/>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customFormat="false" ht="21.75" hidden="false" customHeight="true" outlineLevel="0" collapsed="false">
      <c r="A214" s="1"/>
      <c r="B214" s="1"/>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customFormat="false" ht="21.75" hidden="false" customHeight="true" outlineLevel="0" collapsed="false">
      <c r="A215" s="1"/>
      <c r="B215" s="1"/>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customFormat="false" ht="21.75" hidden="false" customHeight="true" outlineLevel="0" collapsed="false">
      <c r="A216" s="1"/>
      <c r="B216" s="1"/>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customFormat="false" ht="21.75" hidden="false" customHeight="true" outlineLevel="0" collapsed="false">
      <c r="A217" s="1"/>
      <c r="B217" s="1"/>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customFormat="false" ht="21.75" hidden="false" customHeight="true" outlineLevel="0" collapsed="false">
      <c r="A218" s="1"/>
      <c r="B218" s="1"/>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customFormat="false" ht="21.75" hidden="false" customHeight="true" outlineLevel="0" collapsed="false">
      <c r="A219" s="1"/>
      <c r="B219" s="1"/>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customFormat="false" ht="21.75" hidden="false" customHeight="true" outlineLevel="0" collapsed="false">
      <c r="A220" s="1"/>
      <c r="B220" s="1"/>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customFormat="false" ht="21.75" hidden="false" customHeight="true" outlineLevel="0" collapsed="false">
      <c r="A221" s="1"/>
      <c r="B221" s="1"/>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customFormat="false" ht="21.75" hidden="false" customHeight="true" outlineLevel="0" collapsed="false">
      <c r="A222" s="1"/>
      <c r="B222" s="1"/>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customFormat="false" ht="21.75" hidden="false" customHeight="true" outlineLevel="0" collapsed="false">
      <c r="A223" s="1"/>
      <c r="B223" s="1"/>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customFormat="false" ht="21.75" hidden="false" customHeight="true" outlineLevel="0" collapsed="false">
      <c r="A224" s="1"/>
      <c r="B224" s="1"/>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customFormat="false" ht="21.75" hidden="false" customHeight="true" outlineLevel="0" collapsed="false">
      <c r="A225" s="1"/>
      <c r="B225" s="1"/>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customFormat="false" ht="21.75" hidden="false" customHeight="true" outlineLevel="0" collapsed="false">
      <c r="A226" s="1"/>
      <c r="B226" s="1"/>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customFormat="false" ht="21.75" hidden="false" customHeight="true" outlineLevel="0" collapsed="false">
      <c r="A227" s="1"/>
      <c r="B227" s="1"/>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customFormat="false" ht="21.75" hidden="false" customHeight="true" outlineLevel="0" collapsed="false">
      <c r="A228" s="1"/>
      <c r="B228" s="1"/>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customFormat="false" ht="21.75" hidden="false" customHeight="true" outlineLevel="0" collapsed="false">
      <c r="A229" s="1"/>
      <c r="B229" s="1"/>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customFormat="false" ht="21.75" hidden="false" customHeight="true" outlineLevel="0" collapsed="false">
      <c r="A230" s="1"/>
      <c r="B230" s="1"/>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sheetData>
  <mergeCells count="15">
    <mergeCell ref="C7:E7"/>
    <mergeCell ref="C8:E8"/>
    <mergeCell ref="H8:J10"/>
    <mergeCell ref="C9:E9"/>
    <mergeCell ref="C10:E10"/>
    <mergeCell ref="C11:E11"/>
    <mergeCell ref="C12:E12"/>
    <mergeCell ref="C13:E13"/>
    <mergeCell ref="C14:E14"/>
    <mergeCell ref="C15:E15"/>
    <mergeCell ref="C45:E45"/>
    <mergeCell ref="C46:E46"/>
    <mergeCell ref="C47:E47"/>
    <mergeCell ref="C48:E48"/>
    <mergeCell ref="F48:J48"/>
  </mergeCells>
  <conditionalFormatting sqref="H8">
    <cfRule type="containsText" priority="2" operator="containsText" aboveAverage="0" equalAverage="0" bottom="0" percent="0" rank="0" text="Missing" dxfId="0">
      <formula>NOT(ISERROR(SEARCH("Missing",H8)))</formula>
    </cfRule>
    <cfRule type="containsText" priority="3" operator="containsText" aboveAverage="0" equalAverage="0" bottom="0" percent="0" rank="0" text="Unpriced" dxfId="0">
      <formula>NOT(ISERROR(SEARCH("Unpriced",H8)))</formula>
    </cfRule>
    <cfRule type="containsText" priority="4" operator="containsText" aboveAverage="0" equalAverage="0" bottom="0" percent="0" rank="0" text="Invalid" dxfId="0">
      <formula>NOT(ISERROR(SEARCH("Invalid",H8)))</formula>
    </cfRule>
  </conditionalFormatting>
  <conditionalFormatting sqref="E36:I40">
    <cfRule type="colorScale" priority="5">
      <colorScale>
        <cfvo type="min" val="0"/>
        <cfvo type="percentile" val="50"/>
        <cfvo type="max" val="0"/>
        <color rgb="FFF7F5F0"/>
        <color rgb="FFFFFFFF"/>
        <color rgb="FFCEC9BC"/>
      </colorScale>
    </cfRule>
  </conditionalFormatting>
  <conditionalFormatting sqref="F47">
    <cfRule type="cellIs" priority="6" operator="lessThan" aboveAverage="0" equalAverage="0" bottom="0" percent="0" rank="0" text="" dxfId="0">
      <formula>0</formula>
    </cfRule>
  </conditionalFormatting>
  <conditionalFormatting sqref="F48">
    <cfRule type="containsText" priority="7" operator="containsText" aboveAverage="0" equalAverage="0" bottom="0" percent="0" rank="0" text="Missing" dxfId="0">
      <formula>NOT(ISERROR(SEARCH("Missing",F48)))</formula>
    </cfRule>
    <cfRule type="containsText" priority="8" operator="containsText" aboveAverage="0" equalAverage="0" bottom="0" percent="0" rank="0" text="Unpriced" dxfId="0">
      <formula>NOT(ISERROR(SEARCH("Unpriced",F48)))</formula>
    </cfRule>
    <cfRule type="containsText" priority="9" operator="containsText" aboveAverage="0" equalAverage="0" bottom="0" percent="0" rank="0" text="Invalid" dxfId="0">
      <formula>NOT(ISERROR(SEARCH("Invalid",F48)))</formula>
    </cfRule>
  </conditionalFormatting>
  <dataValidations count="1">
    <dataValidation allowBlank="false" errorStyle="stop" operator="between" showDropDown="false" showErrorMessage="false" showInputMessage="false" sqref="H4" type="list">
      <formula1>"Base,Downside"</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9602E"/>
    <pageSetUpPr fitToPage="false"/>
  </sheetPr>
  <dimension ref="A1:AD2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39"/>
    <col collapsed="false" customWidth="true" hidden="false" outlineLevel="0" max="4" min="4" style="0" width="15"/>
    <col collapsed="false" customWidth="true" hidden="false" outlineLevel="0" max="5" min="5" style="0" width="26"/>
    <col collapsed="false" customWidth="true" hidden="false" outlineLevel="0" max="6" min="6" style="0" width="19"/>
    <col collapsed="false" customWidth="true" hidden="false" outlineLevel="0" max="10" min="7" style="0" width="15"/>
  </cols>
  <sheetData>
    <row r="1" customFormat="false" ht="21.75" hidden="false" customHeight="true" outlineLevel="0" collapsed="false">
      <c r="A1" s="1"/>
      <c r="B1" s="1"/>
      <c r="C1" s="2"/>
      <c r="D1" s="2"/>
      <c r="E1" s="2"/>
      <c r="F1" s="2"/>
      <c r="G1" s="2"/>
      <c r="H1" s="2"/>
      <c r="I1" s="2"/>
      <c r="J1" s="2"/>
      <c r="K1" s="2"/>
      <c r="L1" s="2"/>
      <c r="M1" s="2"/>
      <c r="N1" s="2"/>
      <c r="O1" s="2"/>
      <c r="P1" s="2"/>
      <c r="Q1" s="2"/>
      <c r="R1" s="2"/>
      <c r="S1" s="2"/>
      <c r="T1" s="2"/>
      <c r="U1" s="2"/>
      <c r="V1" s="2"/>
      <c r="W1" s="2"/>
      <c r="X1" s="2"/>
      <c r="Y1" s="2"/>
      <c r="Z1" s="2"/>
      <c r="AA1" s="2"/>
      <c r="AB1" s="2"/>
      <c r="AC1" s="2"/>
      <c r="AD1" s="2"/>
    </row>
    <row r="2" customFormat="false" ht="21.75" hidden="false" customHeight="true" outlineLevel="0" collapsed="false">
      <c r="A2" s="1"/>
      <c r="B2" s="1"/>
      <c r="C2" s="3" t="s">
        <v>50</v>
      </c>
      <c r="D2" s="2"/>
      <c r="E2" s="2"/>
      <c r="F2" s="2"/>
      <c r="G2" s="2"/>
      <c r="H2" s="2"/>
      <c r="I2" s="2"/>
      <c r="J2" s="2"/>
      <c r="K2" s="2"/>
      <c r="L2" s="2"/>
      <c r="M2" s="2"/>
      <c r="N2" s="2"/>
      <c r="O2" s="2"/>
      <c r="P2" s="2"/>
      <c r="Q2" s="2"/>
      <c r="R2" s="2"/>
      <c r="S2" s="2"/>
      <c r="T2" s="2"/>
      <c r="U2" s="2"/>
      <c r="V2" s="2"/>
      <c r="W2" s="2"/>
      <c r="X2" s="2"/>
      <c r="Y2" s="2"/>
      <c r="Z2" s="2"/>
      <c r="AA2" s="2"/>
      <c r="AB2" s="2"/>
      <c r="AC2" s="2"/>
      <c r="AD2" s="2"/>
    </row>
    <row r="3" customFormat="false" ht="21.75" hidden="false" customHeight="true" outlineLevel="0" collapsed="false">
      <c r="A3" s="1"/>
      <c r="B3" s="1"/>
      <c r="C3" s="4" t="s">
        <v>51</v>
      </c>
      <c r="D3" s="2"/>
      <c r="E3" s="2"/>
      <c r="F3" s="2"/>
      <c r="G3" s="2"/>
      <c r="H3" s="2"/>
      <c r="I3" s="2"/>
      <c r="J3" s="2"/>
      <c r="K3" s="2"/>
      <c r="L3" s="2"/>
      <c r="M3" s="2"/>
      <c r="N3" s="2"/>
      <c r="O3" s="2"/>
      <c r="P3" s="2"/>
      <c r="Q3" s="2"/>
      <c r="R3" s="2"/>
      <c r="S3" s="2"/>
      <c r="T3" s="2"/>
      <c r="U3" s="2"/>
      <c r="V3" s="2"/>
      <c r="W3" s="2"/>
      <c r="X3" s="2"/>
      <c r="Y3" s="2"/>
      <c r="Z3" s="2"/>
      <c r="AA3" s="2"/>
      <c r="AB3" s="2"/>
      <c r="AC3" s="2"/>
      <c r="AD3" s="2"/>
    </row>
    <row r="4" customFormat="false" ht="21.75" hidden="false" customHeight="true" outlineLevel="0" collapsed="false">
      <c r="A4" s="1"/>
      <c r="B4" s="1"/>
      <c r="C4" s="2"/>
      <c r="D4" s="2"/>
      <c r="E4" s="2"/>
      <c r="F4" s="2"/>
      <c r="G4" s="2" t="s">
        <v>2</v>
      </c>
      <c r="H4" s="19" t="str">
        <f aca="false">Dashboard!H4</f>
        <v>Base</v>
      </c>
      <c r="I4" s="2"/>
      <c r="J4" s="2"/>
      <c r="K4" s="2"/>
      <c r="L4" s="2"/>
      <c r="M4" s="2"/>
      <c r="N4" s="2"/>
      <c r="O4" s="2"/>
      <c r="P4" s="2"/>
      <c r="Q4" s="2"/>
      <c r="R4" s="2"/>
      <c r="S4" s="2"/>
      <c r="T4" s="2"/>
      <c r="U4" s="2"/>
      <c r="V4" s="2"/>
      <c r="W4" s="2"/>
      <c r="X4" s="2"/>
      <c r="Y4" s="2"/>
      <c r="Z4" s="2"/>
      <c r="AA4" s="2"/>
      <c r="AB4" s="2"/>
      <c r="AC4" s="2"/>
      <c r="AD4" s="2"/>
    </row>
    <row r="5" customFormat="false" ht="21.75" hidden="false" customHeight="true" outlineLevel="0" collapsed="false">
      <c r="A5" s="1"/>
      <c r="B5" s="1"/>
      <c r="C5" s="2"/>
      <c r="D5" s="2"/>
      <c r="E5" s="2"/>
      <c r="F5" s="2"/>
      <c r="G5" s="2"/>
      <c r="H5" s="2"/>
      <c r="I5" s="2"/>
      <c r="J5" s="2"/>
      <c r="K5" s="2"/>
      <c r="L5" s="2"/>
      <c r="M5" s="2"/>
      <c r="N5" s="2"/>
      <c r="O5" s="2"/>
      <c r="P5" s="2"/>
      <c r="Q5" s="2"/>
      <c r="R5" s="2"/>
      <c r="S5" s="2"/>
      <c r="T5" s="2"/>
      <c r="U5" s="2"/>
      <c r="V5" s="2"/>
      <c r="W5" s="2"/>
      <c r="X5" s="2"/>
      <c r="Y5" s="2"/>
      <c r="Z5" s="2"/>
      <c r="AA5" s="2"/>
      <c r="AB5" s="2"/>
      <c r="AC5" s="2"/>
      <c r="AD5" s="2"/>
    </row>
    <row r="6" customFormat="false" ht="42" hidden="false" customHeight="true" outlineLevel="0" collapsed="false">
      <c r="A6" s="1"/>
      <c r="B6" s="1"/>
      <c r="C6" s="13" t="s">
        <v>52</v>
      </c>
      <c r="D6" s="13" t="s">
        <v>53</v>
      </c>
      <c r="E6" s="13" t="s">
        <v>54</v>
      </c>
      <c r="F6" s="13"/>
      <c r="G6" s="2"/>
      <c r="H6" s="2"/>
      <c r="I6" s="2"/>
      <c r="J6" s="2"/>
      <c r="K6" s="2"/>
      <c r="L6" s="2"/>
      <c r="M6" s="2"/>
      <c r="N6" s="2"/>
      <c r="O6" s="2"/>
      <c r="P6" s="2"/>
      <c r="Q6" s="2"/>
      <c r="R6" s="2"/>
      <c r="S6" s="2"/>
      <c r="T6" s="2"/>
      <c r="U6" s="2"/>
      <c r="V6" s="2"/>
      <c r="W6" s="2"/>
      <c r="X6" s="2"/>
      <c r="Y6" s="2"/>
      <c r="Z6" s="2"/>
      <c r="AA6" s="2"/>
      <c r="AB6" s="2"/>
      <c r="AC6" s="2"/>
      <c r="AD6" s="2"/>
    </row>
    <row r="7" customFormat="false" ht="33.75" hidden="false" customHeight="true" outlineLevel="0" collapsed="false">
      <c r="A7" s="1"/>
      <c r="B7" s="1"/>
      <c r="C7" s="20" t="s">
        <v>5</v>
      </c>
      <c r="D7" s="21" t="n">
        <v>20000</v>
      </c>
      <c r="E7" s="7" t="s">
        <v>55</v>
      </c>
      <c r="F7" s="7"/>
      <c r="G7" s="7"/>
      <c r="H7" s="7"/>
      <c r="I7" s="7"/>
      <c r="J7" s="7"/>
      <c r="K7" s="2"/>
      <c r="L7" s="2"/>
      <c r="M7" s="2"/>
      <c r="N7" s="2"/>
      <c r="O7" s="2"/>
      <c r="P7" s="2"/>
      <c r="Q7" s="2"/>
      <c r="R7" s="2"/>
      <c r="S7" s="2"/>
      <c r="T7" s="2"/>
      <c r="U7" s="2"/>
      <c r="V7" s="2"/>
      <c r="W7" s="2"/>
      <c r="X7" s="2"/>
      <c r="Y7" s="2"/>
      <c r="Z7" s="2"/>
      <c r="AA7" s="2"/>
      <c r="AB7" s="2"/>
      <c r="AC7" s="2"/>
      <c r="AD7" s="2"/>
    </row>
    <row r="8" customFormat="false" ht="33.75" hidden="false" customHeight="true" outlineLevel="0" collapsed="false">
      <c r="A8" s="1"/>
      <c r="B8" s="1"/>
      <c r="C8" s="20" t="s">
        <v>56</v>
      </c>
      <c r="D8" s="22" t="n">
        <v>0</v>
      </c>
      <c r="E8" s="7" t="s">
        <v>57</v>
      </c>
      <c r="F8" s="7"/>
      <c r="G8" s="7"/>
      <c r="H8" s="7"/>
      <c r="I8" s="7"/>
      <c r="J8" s="7"/>
      <c r="K8" s="2"/>
      <c r="L8" s="2"/>
      <c r="M8" s="2"/>
      <c r="N8" s="2"/>
      <c r="O8" s="2"/>
      <c r="P8" s="2"/>
      <c r="Q8" s="2"/>
      <c r="R8" s="2"/>
      <c r="S8" s="2"/>
      <c r="T8" s="2"/>
      <c r="U8" s="2"/>
      <c r="V8" s="2"/>
      <c r="W8" s="2"/>
      <c r="X8" s="2"/>
      <c r="Y8" s="2"/>
      <c r="Z8" s="2"/>
      <c r="AA8" s="2"/>
      <c r="AB8" s="2"/>
      <c r="AC8" s="2"/>
      <c r="AD8" s="2"/>
    </row>
    <row r="9" customFormat="false" ht="33.75" hidden="false" customHeight="true" outlineLevel="0" collapsed="false">
      <c r="A9" s="1"/>
      <c r="B9" s="1"/>
      <c r="C9" s="20" t="s">
        <v>58</v>
      </c>
      <c r="D9" s="21" t="n">
        <v>22000</v>
      </c>
      <c r="E9" s="7" t="s">
        <v>59</v>
      </c>
      <c r="F9" s="7"/>
      <c r="G9" s="7"/>
      <c r="H9" s="7"/>
      <c r="I9" s="7"/>
      <c r="J9" s="7"/>
      <c r="K9" s="2"/>
      <c r="L9" s="2"/>
      <c r="M9" s="2"/>
      <c r="N9" s="2"/>
      <c r="O9" s="2"/>
      <c r="P9" s="2"/>
      <c r="Q9" s="2"/>
      <c r="R9" s="2"/>
      <c r="S9" s="2"/>
      <c r="T9" s="2"/>
      <c r="U9" s="2"/>
      <c r="V9" s="2"/>
      <c r="W9" s="2"/>
      <c r="X9" s="2"/>
      <c r="Y9" s="2"/>
      <c r="Z9" s="2"/>
      <c r="AA9" s="2"/>
      <c r="AB9" s="2"/>
      <c r="AC9" s="2"/>
      <c r="AD9" s="2"/>
    </row>
    <row r="10" customFormat="false" ht="33.75" hidden="false" customHeight="true" outlineLevel="0" collapsed="false">
      <c r="A10" s="1"/>
      <c r="B10" s="1"/>
      <c r="C10" s="20" t="s">
        <v>60</v>
      </c>
      <c r="D10" s="23" t="n">
        <v>0</v>
      </c>
      <c r="E10" s="7" t="s">
        <v>61</v>
      </c>
      <c r="F10" s="7"/>
      <c r="G10" s="7"/>
      <c r="H10" s="7"/>
      <c r="I10" s="7"/>
      <c r="J10" s="7"/>
      <c r="K10" s="2"/>
      <c r="L10" s="2"/>
      <c r="M10" s="2"/>
      <c r="N10" s="2"/>
      <c r="O10" s="2"/>
      <c r="P10" s="2"/>
      <c r="Q10" s="2"/>
      <c r="R10" s="2"/>
      <c r="S10" s="2"/>
      <c r="T10" s="2"/>
      <c r="U10" s="2"/>
      <c r="V10" s="2"/>
      <c r="W10" s="2"/>
      <c r="X10" s="2"/>
      <c r="Y10" s="2"/>
      <c r="Z10" s="2"/>
      <c r="AA10" s="2"/>
      <c r="AB10" s="2"/>
      <c r="AC10" s="2"/>
      <c r="AD10" s="2"/>
    </row>
    <row r="11" customFormat="false" ht="33.75" hidden="false" customHeight="true" outlineLevel="0" collapsed="false">
      <c r="A11" s="1"/>
      <c r="B11" s="1"/>
      <c r="C11" s="20" t="s">
        <v>37</v>
      </c>
      <c r="D11" s="22" t="n">
        <v>0.12</v>
      </c>
      <c r="E11" s="7" t="s">
        <v>62</v>
      </c>
      <c r="F11" s="7"/>
      <c r="G11" s="7"/>
      <c r="H11" s="7"/>
      <c r="I11" s="7"/>
      <c r="J11" s="7"/>
      <c r="K11" s="2"/>
      <c r="L11" s="2"/>
      <c r="M11" s="2"/>
      <c r="N11" s="2"/>
      <c r="O11" s="2"/>
      <c r="P11" s="2"/>
      <c r="Q11" s="2"/>
      <c r="R11" s="2"/>
      <c r="S11" s="2"/>
      <c r="T11" s="2"/>
      <c r="U11" s="2"/>
      <c r="V11" s="2"/>
      <c r="W11" s="2"/>
      <c r="X11" s="2"/>
      <c r="Y11" s="2"/>
      <c r="Z11" s="2"/>
      <c r="AA11" s="2"/>
      <c r="AB11" s="2"/>
      <c r="AC11" s="2"/>
      <c r="AD11" s="2"/>
    </row>
    <row r="12" customFormat="false" ht="33.75" hidden="false" customHeight="true" outlineLevel="0" collapsed="false">
      <c r="A12" s="1"/>
      <c r="B12" s="1"/>
      <c r="C12" s="20" t="s">
        <v>63</v>
      </c>
      <c r="D12" s="24" t="s">
        <v>64</v>
      </c>
      <c r="E12" s="7" t="s">
        <v>65</v>
      </c>
      <c r="F12" s="7"/>
      <c r="G12" s="7"/>
      <c r="H12" s="7"/>
      <c r="I12" s="7"/>
      <c r="J12" s="7"/>
      <c r="K12" s="2"/>
      <c r="L12" s="2"/>
      <c r="M12" s="2"/>
      <c r="N12" s="2"/>
      <c r="O12" s="2"/>
      <c r="P12" s="2"/>
      <c r="Q12" s="2"/>
      <c r="R12" s="2"/>
      <c r="S12" s="2"/>
      <c r="T12" s="2"/>
      <c r="U12" s="2"/>
      <c r="V12" s="2"/>
      <c r="W12" s="2"/>
      <c r="X12" s="2"/>
      <c r="Y12" s="2"/>
      <c r="Z12" s="2"/>
      <c r="AA12" s="2"/>
      <c r="AB12" s="2"/>
      <c r="AC12" s="2"/>
      <c r="AD12" s="2"/>
    </row>
    <row r="13" customFormat="false" ht="33.75" hidden="false" customHeight="true" outlineLevel="0" collapsed="false">
      <c r="A13" s="1"/>
      <c r="B13" s="1"/>
      <c r="C13" s="20" t="s">
        <v>16</v>
      </c>
      <c r="D13" s="21" t="n">
        <v>21000</v>
      </c>
      <c r="E13" s="7" t="s">
        <v>66</v>
      </c>
      <c r="F13" s="7"/>
      <c r="G13" s="7"/>
      <c r="H13" s="7"/>
      <c r="I13" s="7"/>
      <c r="J13" s="7"/>
      <c r="K13" s="2"/>
      <c r="L13" s="2"/>
      <c r="M13" s="2"/>
      <c r="N13" s="2"/>
      <c r="O13" s="2"/>
      <c r="P13" s="2"/>
      <c r="Q13" s="2"/>
      <c r="R13" s="2"/>
      <c r="S13" s="2"/>
      <c r="T13" s="2"/>
      <c r="U13" s="2"/>
      <c r="V13" s="2"/>
      <c r="W13" s="2"/>
      <c r="X13" s="2"/>
      <c r="Y13" s="2"/>
      <c r="Z13" s="2"/>
      <c r="AA13" s="2"/>
      <c r="AB13" s="2"/>
      <c r="AC13" s="2"/>
      <c r="AD13" s="2"/>
    </row>
    <row r="14" customFormat="false" ht="33.75" hidden="false" customHeight="true" outlineLevel="0" collapsed="false">
      <c r="A14" s="1"/>
      <c r="B14" s="1"/>
      <c r="C14" s="20" t="s">
        <v>67</v>
      </c>
      <c r="D14" s="21" t="n">
        <v>20500</v>
      </c>
      <c r="E14" s="7" t="s">
        <v>68</v>
      </c>
      <c r="F14" s="7"/>
      <c r="G14" s="7"/>
      <c r="H14" s="7"/>
      <c r="I14" s="7"/>
      <c r="J14" s="7"/>
      <c r="K14" s="2"/>
      <c r="L14" s="2"/>
      <c r="M14" s="2"/>
      <c r="N14" s="2"/>
      <c r="O14" s="2"/>
      <c r="P14" s="2"/>
      <c r="Q14" s="2"/>
      <c r="R14" s="2"/>
      <c r="S14" s="2"/>
      <c r="T14" s="2"/>
      <c r="U14" s="2"/>
      <c r="V14" s="2"/>
      <c r="W14" s="2"/>
      <c r="X14" s="2"/>
      <c r="Y14" s="2"/>
      <c r="Z14" s="2"/>
      <c r="AA14" s="2"/>
      <c r="AB14" s="2"/>
      <c r="AC14" s="2"/>
      <c r="AD14" s="2"/>
    </row>
    <row r="15" customFormat="false" ht="42" hidden="false" customHeight="true" outlineLevel="0" collapsed="false">
      <c r="A15" s="1"/>
      <c r="B15" s="1"/>
      <c r="C15" s="13" t="s">
        <v>69</v>
      </c>
      <c r="D15" s="13" t="s">
        <v>70</v>
      </c>
      <c r="E15" s="13" t="s">
        <v>26</v>
      </c>
      <c r="F15" s="13" t="s">
        <v>27</v>
      </c>
      <c r="G15" s="13" t="s">
        <v>28</v>
      </c>
      <c r="H15" s="13" t="s">
        <v>29</v>
      </c>
      <c r="I15" s="13" t="s">
        <v>30</v>
      </c>
      <c r="J15" s="13" t="s">
        <v>31</v>
      </c>
      <c r="K15" s="2"/>
      <c r="L15" s="2"/>
      <c r="M15" s="2"/>
      <c r="N15" s="2"/>
      <c r="O15" s="2"/>
      <c r="P15" s="2"/>
      <c r="Q15" s="2"/>
      <c r="R15" s="2"/>
      <c r="S15" s="2"/>
      <c r="T15" s="2"/>
      <c r="U15" s="2"/>
      <c r="V15" s="2"/>
      <c r="W15" s="2"/>
      <c r="X15" s="2"/>
      <c r="Y15" s="2"/>
      <c r="Z15" s="2"/>
      <c r="AA15" s="2"/>
      <c r="AB15" s="2"/>
      <c r="AC15" s="2"/>
      <c r="AD15" s="2"/>
    </row>
    <row r="16" customFormat="false" ht="21.75" hidden="false" customHeight="true" outlineLevel="0" collapsed="false">
      <c r="A16" s="1"/>
      <c r="B16" s="1"/>
      <c r="C16" s="25" t="s">
        <v>71</v>
      </c>
      <c r="D16" s="25" t="s">
        <v>72</v>
      </c>
      <c r="E16" s="26" t="n">
        <f aca="false">IF(Dashboard!$H$4="Base",IF(ISNUMBER(E17),E17,"Missing input"),IF(Dashboard!$H$4="Downside",IF(ISNUMBER(E18),E18,"Missing input"),"Invalid case"))</f>
        <v>1</v>
      </c>
      <c r="F16" s="26" t="n">
        <f aca="false">IF(Dashboard!$H$4="Base",IF(ISNUMBER(F17),F17,"Missing input"),IF(Dashboard!$H$4="Downside",IF(ISNUMBER(F18),F18,"Missing input"),"Invalid case"))</f>
        <v>1</v>
      </c>
      <c r="G16" s="26" t="n">
        <f aca="false">IF(Dashboard!$H$4="Base",IF(ISNUMBER(G17),G17,"Missing input"),IF(Dashboard!$H$4="Downside",IF(ISNUMBER(G18),G18,"Missing input"),"Invalid case"))</f>
        <v>1</v>
      </c>
      <c r="H16" s="26" t="n">
        <f aca="false">IF(Dashboard!$H$4="Base",IF(ISNUMBER(H17),H17,"Missing input"),IF(Dashboard!$H$4="Downside",IF(ISNUMBER(H18),H18,"Missing input"),"Invalid case"))</f>
        <v>1</v>
      </c>
      <c r="I16" s="26" t="n">
        <f aca="false">IF(Dashboard!$H$4="Base",IF(ISNUMBER(I17),I17,"Missing input"),IF(Dashboard!$H$4="Downside",IF(ISNUMBER(I18),I18,"Missing input"),"Invalid case"))</f>
        <v>1</v>
      </c>
      <c r="J16" s="26" t="n">
        <f aca="false">IF(Dashboard!$H$4="Base",IF(ISNUMBER(J17),J17,"Missing input"),IF(Dashboard!$H$4="Downside",IF(ISNUMBER(J18),J18,"Missing input"),"Invalid case"))</f>
        <v>1</v>
      </c>
      <c r="K16" s="2"/>
      <c r="L16" s="2"/>
      <c r="M16" s="2"/>
      <c r="N16" s="2"/>
      <c r="O16" s="2"/>
      <c r="P16" s="2"/>
      <c r="Q16" s="2"/>
      <c r="R16" s="2"/>
      <c r="S16" s="2"/>
      <c r="T16" s="2"/>
      <c r="U16" s="2"/>
      <c r="V16" s="2"/>
      <c r="W16" s="2"/>
      <c r="X16" s="2"/>
      <c r="Y16" s="2"/>
      <c r="Z16" s="2"/>
      <c r="AA16" s="2"/>
      <c r="AB16" s="2"/>
      <c r="AC16" s="2"/>
      <c r="AD16" s="2"/>
    </row>
    <row r="17" customFormat="false" ht="21.75" hidden="false" customHeight="true" outlineLevel="0" collapsed="false">
      <c r="A17" s="1"/>
      <c r="B17" s="1"/>
      <c r="C17" s="2"/>
      <c r="D17" s="2" t="s">
        <v>3</v>
      </c>
      <c r="E17" s="27" t="n">
        <v>1</v>
      </c>
      <c r="F17" s="27" t="n">
        <v>1</v>
      </c>
      <c r="G17" s="27" t="n">
        <v>1</v>
      </c>
      <c r="H17" s="27" t="n">
        <v>1</v>
      </c>
      <c r="I17" s="27" t="n">
        <v>1</v>
      </c>
      <c r="J17" s="27" t="n">
        <v>1</v>
      </c>
      <c r="K17" s="2"/>
      <c r="L17" s="2"/>
      <c r="M17" s="2"/>
      <c r="N17" s="2"/>
      <c r="O17" s="2"/>
      <c r="P17" s="2"/>
      <c r="Q17" s="2"/>
      <c r="R17" s="2"/>
      <c r="S17" s="2"/>
      <c r="T17" s="2"/>
      <c r="U17" s="2"/>
      <c r="V17" s="2"/>
      <c r="W17" s="2"/>
      <c r="X17" s="2"/>
      <c r="Y17" s="2"/>
      <c r="Z17" s="2"/>
      <c r="AA17" s="2"/>
      <c r="AB17" s="2"/>
      <c r="AC17" s="2"/>
      <c r="AD17" s="2"/>
    </row>
    <row r="18" customFormat="false" ht="21.75" hidden="false" customHeight="true" outlineLevel="0" collapsed="false">
      <c r="A18" s="1"/>
      <c r="B18" s="1"/>
      <c r="C18" s="2"/>
      <c r="D18" s="2" t="s">
        <v>73</v>
      </c>
      <c r="E18" s="27" t="n">
        <v>0.75</v>
      </c>
      <c r="F18" s="27" t="n">
        <v>0.75</v>
      </c>
      <c r="G18" s="27" t="n">
        <v>0.75</v>
      </c>
      <c r="H18" s="27" t="n">
        <v>0.75</v>
      </c>
      <c r="I18" s="27" t="n">
        <v>0.75</v>
      </c>
      <c r="J18" s="27" t="n">
        <v>0.75</v>
      </c>
      <c r="K18" s="2"/>
      <c r="L18" s="2"/>
      <c r="M18" s="2"/>
      <c r="N18" s="2"/>
      <c r="O18" s="2"/>
      <c r="P18" s="2"/>
      <c r="Q18" s="2"/>
      <c r="R18" s="2"/>
      <c r="S18" s="2"/>
      <c r="T18" s="2"/>
      <c r="U18" s="2"/>
      <c r="V18" s="2"/>
      <c r="W18" s="2"/>
      <c r="X18" s="2"/>
      <c r="Y18" s="2"/>
      <c r="Z18" s="2"/>
      <c r="AA18" s="2"/>
      <c r="AB18" s="2"/>
      <c r="AC18" s="2"/>
      <c r="AD18" s="2"/>
    </row>
    <row r="19" customFormat="false" ht="21.75" hidden="false" customHeight="true" outlineLevel="0" collapsed="false">
      <c r="A19" s="1"/>
      <c r="B19" s="1"/>
      <c r="C19" s="25" t="s">
        <v>74</v>
      </c>
      <c r="D19" s="25" t="s">
        <v>72</v>
      </c>
      <c r="E19" s="26" t="n">
        <f aca="false">IF(Dashboard!$H$4="Base",IF(ISNUMBER(E20),E20,"Missing input"),IF(Dashboard!$H$4="Downside",IF(ISNUMBER(E21),E21,"Missing input"),"Invalid case"))</f>
        <v>1</v>
      </c>
      <c r="F19" s="26" t="n">
        <f aca="false">IF(Dashboard!$H$4="Base",IF(ISNUMBER(F20),F20,"Missing input"),IF(Dashboard!$H$4="Downside",IF(ISNUMBER(F21),F21,"Missing input"),"Invalid case"))</f>
        <v>1</v>
      </c>
      <c r="G19" s="26" t="n">
        <f aca="false">IF(Dashboard!$H$4="Base",IF(ISNUMBER(G20),G20,"Missing input"),IF(Dashboard!$H$4="Downside",IF(ISNUMBER(G21),G21,"Missing input"),"Invalid case"))</f>
        <v>1</v>
      </c>
      <c r="H19" s="26" t="n">
        <f aca="false">IF(Dashboard!$H$4="Base",IF(ISNUMBER(H20),H20,"Missing input"),IF(Dashboard!$H$4="Downside",IF(ISNUMBER(H21),H21,"Missing input"),"Invalid case"))</f>
        <v>1</v>
      </c>
      <c r="I19" s="26" t="n">
        <f aca="false">IF(Dashboard!$H$4="Base",IF(ISNUMBER(I20),I20,"Missing input"),IF(Dashboard!$H$4="Downside",IF(ISNUMBER(I21),I21,"Missing input"),"Invalid case"))</f>
        <v>1</v>
      </c>
      <c r="J19" s="26" t="n">
        <f aca="false">IF(Dashboard!$H$4="Base",IF(ISNUMBER(J20),J20,"Missing input"),IF(Dashboard!$H$4="Downside",IF(ISNUMBER(J21),J21,"Missing input"),"Invalid case"))</f>
        <v>1</v>
      </c>
      <c r="K19" s="2"/>
      <c r="L19" s="2"/>
      <c r="M19" s="2"/>
      <c r="N19" s="2"/>
      <c r="O19" s="2"/>
      <c r="P19" s="2"/>
      <c r="Q19" s="2"/>
      <c r="R19" s="2"/>
      <c r="S19" s="2"/>
      <c r="T19" s="2"/>
      <c r="U19" s="2"/>
      <c r="V19" s="2"/>
      <c r="W19" s="2"/>
      <c r="X19" s="2"/>
      <c r="Y19" s="2"/>
      <c r="Z19" s="2"/>
      <c r="AA19" s="2"/>
      <c r="AB19" s="2"/>
      <c r="AC19" s="2"/>
      <c r="AD19" s="2"/>
    </row>
    <row r="20" customFormat="false" ht="21.75" hidden="false" customHeight="true" outlineLevel="0" collapsed="false">
      <c r="A20" s="1"/>
      <c r="B20" s="1"/>
      <c r="C20" s="2"/>
      <c r="D20" s="2" t="s">
        <v>3</v>
      </c>
      <c r="E20" s="27" t="n">
        <v>1</v>
      </c>
      <c r="F20" s="27" t="n">
        <v>1</v>
      </c>
      <c r="G20" s="27" t="n">
        <v>1</v>
      </c>
      <c r="H20" s="27" t="n">
        <v>1</v>
      </c>
      <c r="I20" s="27" t="n">
        <v>1</v>
      </c>
      <c r="J20" s="27" t="n">
        <v>1</v>
      </c>
      <c r="K20" s="2"/>
      <c r="L20" s="2"/>
      <c r="M20" s="2"/>
      <c r="N20" s="2"/>
      <c r="O20" s="2"/>
      <c r="P20" s="2"/>
      <c r="Q20" s="2"/>
      <c r="R20" s="2"/>
      <c r="S20" s="2"/>
      <c r="T20" s="2"/>
      <c r="U20" s="2"/>
      <c r="V20" s="2"/>
      <c r="W20" s="2"/>
      <c r="X20" s="2"/>
      <c r="Y20" s="2"/>
      <c r="Z20" s="2"/>
      <c r="AA20" s="2"/>
      <c r="AB20" s="2"/>
      <c r="AC20" s="2"/>
      <c r="AD20" s="2"/>
    </row>
    <row r="21" customFormat="false" ht="21.75" hidden="false" customHeight="true" outlineLevel="0" collapsed="false">
      <c r="A21" s="1"/>
      <c r="B21" s="1"/>
      <c r="C21" s="2"/>
      <c r="D21" s="2" t="s">
        <v>73</v>
      </c>
      <c r="E21" s="27" t="n">
        <v>0.85</v>
      </c>
      <c r="F21" s="27" t="n">
        <v>0.85</v>
      </c>
      <c r="G21" s="27" t="n">
        <v>0.85</v>
      </c>
      <c r="H21" s="27" t="n">
        <v>0.85</v>
      </c>
      <c r="I21" s="27" t="n">
        <v>0.85</v>
      </c>
      <c r="J21" s="27" t="n">
        <v>0.85</v>
      </c>
      <c r="K21" s="2"/>
      <c r="L21" s="2"/>
      <c r="M21" s="2"/>
      <c r="N21" s="2"/>
      <c r="O21" s="2"/>
      <c r="P21" s="2"/>
      <c r="Q21" s="2"/>
      <c r="R21" s="2"/>
      <c r="S21" s="2"/>
      <c r="T21" s="2"/>
      <c r="U21" s="2"/>
      <c r="V21" s="2"/>
      <c r="W21" s="2"/>
      <c r="X21" s="2"/>
      <c r="Y21" s="2"/>
      <c r="Z21" s="2"/>
      <c r="AA21" s="2"/>
      <c r="AB21" s="2"/>
      <c r="AC21" s="2"/>
      <c r="AD21" s="2"/>
    </row>
    <row r="22" customFormat="false" ht="21.75" hidden="false" customHeight="true" outlineLevel="0" collapsed="false">
      <c r="A22" s="1"/>
      <c r="B22" s="1"/>
      <c r="C22" s="25" t="s">
        <v>75</v>
      </c>
      <c r="D22" s="25" t="s">
        <v>72</v>
      </c>
      <c r="E22" s="26" t="n">
        <f aca="false">IF(Dashboard!$H$4="Base",IF(ISNUMBER(E23),E23,"Missing input"),IF(Dashboard!$H$4="Downside",IF(ISNUMBER(E24),E24,"Missing input"),"Invalid case"))</f>
        <v>1</v>
      </c>
      <c r="F22" s="26" t="n">
        <f aca="false">IF(Dashboard!$H$4="Base",IF(ISNUMBER(F23),F23,"Missing input"),IF(Dashboard!$H$4="Downside",IF(ISNUMBER(F24),F24,"Missing input"),"Invalid case"))</f>
        <v>1</v>
      </c>
      <c r="G22" s="26" t="n">
        <f aca="false">IF(Dashboard!$H$4="Base",IF(ISNUMBER(G23),G23,"Missing input"),IF(Dashboard!$H$4="Downside",IF(ISNUMBER(G24),G24,"Missing input"),"Invalid case"))</f>
        <v>1</v>
      </c>
      <c r="H22" s="26" t="n">
        <f aca="false">IF(Dashboard!$H$4="Base",IF(ISNUMBER(H23),H23,"Missing input"),IF(Dashboard!$H$4="Downside",IF(ISNUMBER(H24),H24,"Missing input"),"Invalid case"))</f>
        <v>1</v>
      </c>
      <c r="I22" s="26" t="n">
        <f aca="false">IF(Dashboard!$H$4="Base",IF(ISNUMBER(I23),I23,"Missing input"),IF(Dashboard!$H$4="Downside",IF(ISNUMBER(I24),I24,"Missing input"),"Invalid case"))</f>
        <v>1</v>
      </c>
      <c r="J22" s="26" t="n">
        <f aca="false">IF(Dashboard!$H$4="Base",IF(ISNUMBER(J23),J23,"Missing input"),IF(Dashboard!$H$4="Downside",IF(ISNUMBER(J24),J24,"Missing input"),"Invalid case"))</f>
        <v>1</v>
      </c>
      <c r="K22" s="2"/>
      <c r="L22" s="2"/>
      <c r="M22" s="2"/>
      <c r="N22" s="2"/>
      <c r="O22" s="2"/>
      <c r="P22" s="2"/>
      <c r="Q22" s="2"/>
      <c r="R22" s="2"/>
      <c r="S22" s="2"/>
      <c r="T22" s="2"/>
      <c r="U22" s="2"/>
      <c r="V22" s="2"/>
      <c r="W22" s="2"/>
      <c r="X22" s="2"/>
      <c r="Y22" s="2"/>
      <c r="Z22" s="2"/>
      <c r="AA22" s="2"/>
      <c r="AB22" s="2"/>
      <c r="AC22" s="2"/>
      <c r="AD22" s="2"/>
    </row>
    <row r="23" customFormat="false" ht="21.75" hidden="false" customHeight="true" outlineLevel="0" collapsed="false">
      <c r="A23" s="1"/>
      <c r="B23" s="1"/>
      <c r="C23" s="2"/>
      <c r="D23" s="2" t="s">
        <v>3</v>
      </c>
      <c r="E23" s="27" t="n">
        <v>1</v>
      </c>
      <c r="F23" s="27" t="n">
        <v>1</v>
      </c>
      <c r="G23" s="27" t="n">
        <v>1</v>
      </c>
      <c r="H23" s="27" t="n">
        <v>1</v>
      </c>
      <c r="I23" s="27" t="n">
        <v>1</v>
      </c>
      <c r="J23" s="27" t="n">
        <v>1</v>
      </c>
      <c r="K23" s="2"/>
      <c r="L23" s="2"/>
      <c r="M23" s="2"/>
      <c r="N23" s="2"/>
      <c r="O23" s="2"/>
      <c r="P23" s="2"/>
      <c r="Q23" s="2"/>
      <c r="R23" s="2"/>
      <c r="S23" s="2"/>
      <c r="T23" s="2"/>
      <c r="U23" s="2"/>
      <c r="V23" s="2"/>
      <c r="W23" s="2"/>
      <c r="X23" s="2"/>
      <c r="Y23" s="2"/>
      <c r="Z23" s="2"/>
      <c r="AA23" s="2"/>
      <c r="AB23" s="2"/>
      <c r="AC23" s="2"/>
      <c r="AD23" s="2"/>
    </row>
    <row r="24" customFormat="false" ht="21.75" hidden="false" customHeight="true" outlineLevel="0" collapsed="false">
      <c r="A24" s="1"/>
      <c r="B24" s="1"/>
      <c r="C24" s="2"/>
      <c r="D24" s="2" t="s">
        <v>73</v>
      </c>
      <c r="E24" s="27" t="n">
        <v>1.5</v>
      </c>
      <c r="F24" s="27" t="n">
        <v>1.5</v>
      </c>
      <c r="G24" s="27" t="n">
        <v>1.5</v>
      </c>
      <c r="H24" s="27" t="n">
        <v>1.5</v>
      </c>
      <c r="I24" s="27" t="n">
        <v>1.5</v>
      </c>
      <c r="J24" s="27" t="n">
        <v>1.5</v>
      </c>
      <c r="K24" s="2"/>
      <c r="L24" s="2"/>
      <c r="M24" s="2"/>
      <c r="N24" s="2"/>
      <c r="O24" s="2"/>
      <c r="P24" s="2"/>
      <c r="Q24" s="2"/>
      <c r="R24" s="2"/>
      <c r="S24" s="2"/>
      <c r="T24" s="2"/>
      <c r="U24" s="2"/>
      <c r="V24" s="2"/>
      <c r="W24" s="2"/>
      <c r="X24" s="2"/>
      <c r="Y24" s="2"/>
      <c r="Z24" s="2"/>
      <c r="AA24" s="2"/>
      <c r="AB24" s="2"/>
      <c r="AC24" s="2"/>
      <c r="AD24" s="2"/>
    </row>
    <row r="25" customFormat="false" ht="21.75" hidden="false" customHeight="true" outlineLevel="0" collapsed="false">
      <c r="A25" s="1"/>
      <c r="B25" s="1"/>
      <c r="C25" s="25" t="s">
        <v>76</v>
      </c>
      <c r="D25" s="25" t="s">
        <v>72</v>
      </c>
      <c r="E25" s="26" t="n">
        <f aca="false">IF(Dashboard!$H$4="Base",IF(ISNUMBER(E26),E26,"Missing input"),IF(Dashboard!$H$4="Downside",IF(ISNUMBER(E27),E27,"Missing input"),"Invalid case"))</f>
        <v>1</v>
      </c>
      <c r="F25" s="26" t="n">
        <f aca="false">IF(Dashboard!$H$4="Base",IF(ISNUMBER(F26),F26,"Missing input"),IF(Dashboard!$H$4="Downside",IF(ISNUMBER(F27),F27,"Missing input"),"Invalid case"))</f>
        <v>1</v>
      </c>
      <c r="G25" s="26" t="n">
        <f aca="false">IF(Dashboard!$H$4="Base",IF(ISNUMBER(G26),G26,"Missing input"),IF(Dashboard!$H$4="Downside",IF(ISNUMBER(G27),G27,"Missing input"),"Invalid case"))</f>
        <v>1</v>
      </c>
      <c r="H25" s="26" t="n">
        <f aca="false">IF(Dashboard!$H$4="Base",IF(ISNUMBER(H26),H26,"Missing input"),IF(Dashboard!$H$4="Downside",IF(ISNUMBER(H27),H27,"Missing input"),"Invalid case"))</f>
        <v>1</v>
      </c>
      <c r="I25" s="26" t="n">
        <f aca="false">IF(Dashboard!$H$4="Base",IF(ISNUMBER(I26),I26,"Missing input"),IF(Dashboard!$H$4="Downside",IF(ISNUMBER(I27),I27,"Missing input"),"Invalid case"))</f>
        <v>1</v>
      </c>
      <c r="J25" s="26" t="n">
        <f aca="false">IF(Dashboard!$H$4="Base",IF(ISNUMBER(J26),J26,"Missing input"),IF(Dashboard!$H$4="Downside",IF(ISNUMBER(J27),J27,"Missing input"),"Invalid case"))</f>
        <v>1</v>
      </c>
      <c r="K25" s="2"/>
      <c r="L25" s="2"/>
      <c r="M25" s="2"/>
      <c r="N25" s="2"/>
      <c r="O25" s="2"/>
      <c r="P25" s="2"/>
      <c r="Q25" s="2"/>
      <c r="R25" s="2"/>
      <c r="S25" s="2"/>
      <c r="T25" s="2"/>
      <c r="U25" s="2"/>
      <c r="V25" s="2"/>
      <c r="W25" s="2"/>
      <c r="X25" s="2"/>
      <c r="Y25" s="2"/>
      <c r="Z25" s="2"/>
      <c r="AA25" s="2"/>
      <c r="AB25" s="2"/>
      <c r="AC25" s="2"/>
      <c r="AD25" s="2"/>
    </row>
    <row r="26" customFormat="false" ht="21.75" hidden="false" customHeight="true" outlineLevel="0" collapsed="false">
      <c r="A26" s="1"/>
      <c r="B26" s="1"/>
      <c r="C26" s="2"/>
      <c r="D26" s="2" t="s">
        <v>3</v>
      </c>
      <c r="E26" s="27" t="n">
        <v>1</v>
      </c>
      <c r="F26" s="27" t="n">
        <v>1</v>
      </c>
      <c r="G26" s="27" t="n">
        <v>1</v>
      </c>
      <c r="H26" s="27" t="n">
        <v>1</v>
      </c>
      <c r="I26" s="27" t="n">
        <v>1</v>
      </c>
      <c r="J26" s="27" t="n">
        <v>1</v>
      </c>
      <c r="K26" s="2"/>
      <c r="L26" s="2"/>
      <c r="M26" s="2"/>
      <c r="N26" s="2"/>
      <c r="O26" s="2"/>
      <c r="P26" s="2"/>
      <c r="Q26" s="2"/>
      <c r="R26" s="2"/>
      <c r="S26" s="2"/>
      <c r="T26" s="2"/>
      <c r="U26" s="2"/>
      <c r="V26" s="2"/>
      <c r="W26" s="2"/>
      <c r="X26" s="2"/>
      <c r="Y26" s="2"/>
      <c r="Z26" s="2"/>
      <c r="AA26" s="2"/>
      <c r="AB26" s="2"/>
      <c r="AC26" s="2"/>
      <c r="AD26" s="2"/>
    </row>
    <row r="27" customFormat="false" ht="21.75" hidden="false" customHeight="true" outlineLevel="0" collapsed="false">
      <c r="A27" s="1"/>
      <c r="B27" s="1"/>
      <c r="C27" s="2"/>
      <c r="D27" s="2" t="s">
        <v>73</v>
      </c>
      <c r="E27" s="27" t="n">
        <v>0.8</v>
      </c>
      <c r="F27" s="27" t="n">
        <v>0.8</v>
      </c>
      <c r="G27" s="27" t="n">
        <v>0.8</v>
      </c>
      <c r="H27" s="27" t="n">
        <v>0.8</v>
      </c>
      <c r="I27" s="27" t="n">
        <v>0.8</v>
      </c>
      <c r="J27" s="27" t="n">
        <v>0.8</v>
      </c>
      <c r="K27" s="2"/>
      <c r="L27" s="2"/>
      <c r="M27" s="2"/>
      <c r="N27" s="2"/>
      <c r="O27" s="2"/>
      <c r="P27" s="2"/>
      <c r="Q27" s="2"/>
      <c r="R27" s="2"/>
      <c r="S27" s="2"/>
      <c r="T27" s="2"/>
      <c r="U27" s="2"/>
      <c r="V27" s="2"/>
      <c r="W27" s="2"/>
      <c r="X27" s="2"/>
      <c r="Y27" s="2"/>
      <c r="Z27" s="2"/>
      <c r="AA27" s="2"/>
      <c r="AB27" s="2"/>
      <c r="AC27" s="2"/>
      <c r="AD27" s="2"/>
    </row>
    <row r="28" customFormat="false" ht="21.75" hidden="false" customHeight="true" outlineLevel="0" collapsed="false">
      <c r="A28" s="1"/>
      <c r="B28" s="1"/>
      <c r="C28" s="25" t="s">
        <v>77</v>
      </c>
      <c r="D28" s="25" t="s">
        <v>72</v>
      </c>
      <c r="E28" s="26" t="n">
        <f aca="false">IF(Dashboard!$H$4="Base",IF(ISNUMBER(E29),E29,"Missing input"),IF(Dashboard!$H$4="Downside",IF(ISNUMBER(E30),E30,"Missing input"),"Invalid case"))</f>
        <v>1</v>
      </c>
      <c r="F28" s="26" t="n">
        <f aca="false">IF(Dashboard!$H$4="Base",IF(ISNUMBER(F29),F29,"Missing input"),IF(Dashboard!$H$4="Downside",IF(ISNUMBER(F30),F30,"Missing input"),"Invalid case"))</f>
        <v>1</v>
      </c>
      <c r="G28" s="26" t="n">
        <f aca="false">IF(Dashboard!$H$4="Base",IF(ISNUMBER(G29),G29,"Missing input"),IF(Dashboard!$H$4="Downside",IF(ISNUMBER(G30),G30,"Missing input"),"Invalid case"))</f>
        <v>1</v>
      </c>
      <c r="H28" s="26" t="n">
        <f aca="false">IF(Dashboard!$H$4="Base",IF(ISNUMBER(H29),H29,"Missing input"),IF(Dashboard!$H$4="Downside",IF(ISNUMBER(H30),H30,"Missing input"),"Invalid case"))</f>
        <v>1</v>
      </c>
      <c r="I28" s="26" t="n">
        <f aca="false">IF(Dashboard!$H$4="Base",IF(ISNUMBER(I29),I29,"Missing input"),IF(Dashboard!$H$4="Downside",IF(ISNUMBER(I30),I30,"Missing input"),"Invalid case"))</f>
        <v>1</v>
      </c>
      <c r="J28" s="26" t="n">
        <f aca="false">IF(Dashboard!$H$4="Base",IF(ISNUMBER(J29),J29,"Missing input"),IF(Dashboard!$H$4="Downside",IF(ISNUMBER(J30),J30,"Missing input"),"Invalid case"))</f>
        <v>1</v>
      </c>
      <c r="K28" s="2"/>
      <c r="L28" s="2"/>
      <c r="M28" s="2"/>
      <c r="N28" s="2"/>
      <c r="O28" s="2"/>
      <c r="P28" s="2"/>
      <c r="Q28" s="2"/>
      <c r="R28" s="2"/>
      <c r="S28" s="2"/>
      <c r="T28" s="2"/>
      <c r="U28" s="2"/>
      <c r="V28" s="2"/>
      <c r="W28" s="2"/>
      <c r="X28" s="2"/>
      <c r="Y28" s="2"/>
      <c r="Z28" s="2"/>
      <c r="AA28" s="2"/>
      <c r="AB28" s="2"/>
      <c r="AC28" s="2"/>
      <c r="AD28" s="2"/>
    </row>
    <row r="29" customFormat="false" ht="21.75" hidden="false" customHeight="true" outlineLevel="0" collapsed="false">
      <c r="A29" s="1"/>
      <c r="B29" s="1"/>
      <c r="C29" s="2"/>
      <c r="D29" s="2" t="s">
        <v>3</v>
      </c>
      <c r="E29" s="27" t="n">
        <v>1</v>
      </c>
      <c r="F29" s="27" t="n">
        <v>1</v>
      </c>
      <c r="G29" s="27" t="n">
        <v>1</v>
      </c>
      <c r="H29" s="27" t="n">
        <v>1</v>
      </c>
      <c r="I29" s="27" t="n">
        <v>1</v>
      </c>
      <c r="J29" s="27" t="n">
        <v>1</v>
      </c>
      <c r="K29" s="2"/>
      <c r="L29" s="2"/>
      <c r="M29" s="2"/>
      <c r="N29" s="2"/>
      <c r="O29" s="2"/>
      <c r="P29" s="2"/>
      <c r="Q29" s="2"/>
      <c r="R29" s="2"/>
      <c r="S29" s="2"/>
      <c r="T29" s="2"/>
      <c r="U29" s="2"/>
      <c r="V29" s="2"/>
      <c r="W29" s="2"/>
      <c r="X29" s="2"/>
      <c r="Y29" s="2"/>
      <c r="Z29" s="2"/>
      <c r="AA29" s="2"/>
      <c r="AB29" s="2"/>
      <c r="AC29" s="2"/>
      <c r="AD29" s="2"/>
    </row>
    <row r="30" customFormat="false" ht="21.75" hidden="false" customHeight="true" outlineLevel="0" collapsed="false">
      <c r="A30" s="1"/>
      <c r="B30" s="1"/>
      <c r="C30" s="2"/>
      <c r="D30" s="2" t="s">
        <v>73</v>
      </c>
      <c r="E30" s="27" t="n">
        <v>1.25</v>
      </c>
      <c r="F30" s="27" t="n">
        <v>1.25</v>
      </c>
      <c r="G30" s="27" t="n">
        <v>1.25</v>
      </c>
      <c r="H30" s="27" t="n">
        <v>1.25</v>
      </c>
      <c r="I30" s="27" t="n">
        <v>1.25</v>
      </c>
      <c r="J30" s="27" t="n">
        <v>1.25</v>
      </c>
      <c r="K30" s="2"/>
      <c r="L30" s="2"/>
      <c r="M30" s="2"/>
      <c r="N30" s="2"/>
      <c r="O30" s="2"/>
      <c r="P30" s="2"/>
      <c r="Q30" s="2"/>
      <c r="R30" s="2"/>
      <c r="S30" s="2"/>
      <c r="T30" s="2"/>
      <c r="U30" s="2"/>
      <c r="V30" s="2"/>
      <c r="W30" s="2"/>
      <c r="X30" s="2"/>
      <c r="Y30" s="2"/>
      <c r="Z30" s="2"/>
      <c r="AA30" s="2"/>
      <c r="AB30" s="2"/>
      <c r="AC30" s="2"/>
      <c r="AD30" s="2"/>
    </row>
    <row r="31" customFormat="false" ht="21.75" hidden="false" customHeight="true" outlineLevel="0" collapsed="false">
      <c r="A31" s="1"/>
      <c r="B31" s="1"/>
      <c r="C31" s="25" t="s">
        <v>78</v>
      </c>
      <c r="D31" s="25" t="s">
        <v>72</v>
      </c>
      <c r="E31" s="26" t="n">
        <f aca="false">IF(Dashboard!$H$4="Base",IF(ISNUMBER(E32),E32,"Missing input"),IF(Dashboard!$H$4="Downside",IF(ISNUMBER(E33),E33,"Missing input"),"Invalid case"))</f>
        <v>1</v>
      </c>
      <c r="F31" s="26" t="n">
        <f aca="false">IF(Dashboard!$H$4="Base",IF(ISNUMBER(F32),F32,"Missing input"),IF(Dashboard!$H$4="Downside",IF(ISNUMBER(F33),F33,"Missing input"),"Invalid case"))</f>
        <v>1</v>
      </c>
      <c r="G31" s="26" t="n">
        <f aca="false">IF(Dashboard!$H$4="Base",IF(ISNUMBER(G32),G32,"Missing input"),IF(Dashboard!$H$4="Downside",IF(ISNUMBER(G33),G33,"Missing input"),"Invalid case"))</f>
        <v>1</v>
      </c>
      <c r="H31" s="26" t="n">
        <f aca="false">IF(Dashboard!$H$4="Base",IF(ISNUMBER(H32),H32,"Missing input"),IF(Dashboard!$H$4="Downside",IF(ISNUMBER(H33),H33,"Missing input"),"Invalid case"))</f>
        <v>1</v>
      </c>
      <c r="I31" s="26" t="n">
        <f aca="false">IF(Dashboard!$H$4="Base",IF(ISNUMBER(I32),I32,"Missing input"),IF(Dashboard!$H$4="Downside",IF(ISNUMBER(I33),I33,"Missing input"),"Invalid case"))</f>
        <v>1</v>
      </c>
      <c r="J31" s="26" t="n">
        <f aca="false">IF(Dashboard!$H$4="Base",IF(ISNUMBER(J32),J32,"Missing input"),IF(Dashboard!$H$4="Downside",IF(ISNUMBER(J33),J33,"Missing input"),"Invalid case"))</f>
        <v>1</v>
      </c>
      <c r="K31" s="2"/>
      <c r="L31" s="2"/>
      <c r="M31" s="2"/>
      <c r="N31" s="2"/>
      <c r="O31" s="2"/>
      <c r="P31" s="2"/>
      <c r="Q31" s="2"/>
      <c r="R31" s="2"/>
      <c r="S31" s="2"/>
      <c r="T31" s="2"/>
      <c r="U31" s="2"/>
      <c r="V31" s="2"/>
      <c r="W31" s="2"/>
      <c r="X31" s="2"/>
      <c r="Y31" s="2"/>
      <c r="Z31" s="2"/>
      <c r="AA31" s="2"/>
      <c r="AB31" s="2"/>
      <c r="AC31" s="2"/>
      <c r="AD31" s="2"/>
    </row>
    <row r="32" customFormat="false" ht="21.75" hidden="false" customHeight="true" outlineLevel="0" collapsed="false">
      <c r="A32" s="1"/>
      <c r="B32" s="1"/>
      <c r="C32" s="2"/>
      <c r="D32" s="2" t="s">
        <v>3</v>
      </c>
      <c r="E32" s="27" t="n">
        <v>1</v>
      </c>
      <c r="F32" s="27" t="n">
        <v>1</v>
      </c>
      <c r="G32" s="27" t="n">
        <v>1</v>
      </c>
      <c r="H32" s="27" t="n">
        <v>1</v>
      </c>
      <c r="I32" s="27" t="n">
        <v>1</v>
      </c>
      <c r="J32" s="27" t="n">
        <v>1</v>
      </c>
      <c r="K32" s="2"/>
      <c r="L32" s="2"/>
      <c r="M32" s="2"/>
      <c r="N32" s="2"/>
      <c r="O32" s="2"/>
      <c r="P32" s="2"/>
      <c r="Q32" s="2"/>
      <c r="R32" s="2"/>
      <c r="S32" s="2"/>
      <c r="T32" s="2"/>
      <c r="U32" s="2"/>
      <c r="V32" s="2"/>
      <c r="W32" s="2"/>
      <c r="X32" s="2"/>
      <c r="Y32" s="2"/>
      <c r="Z32" s="2"/>
      <c r="AA32" s="2"/>
      <c r="AB32" s="2"/>
      <c r="AC32" s="2"/>
      <c r="AD32" s="2"/>
    </row>
    <row r="33" customFormat="false" ht="21.75" hidden="false" customHeight="true" outlineLevel="0" collapsed="false">
      <c r="A33" s="1"/>
      <c r="B33" s="1"/>
      <c r="C33" s="2"/>
      <c r="D33" s="2" t="s">
        <v>73</v>
      </c>
      <c r="E33" s="27" t="n">
        <v>1.2</v>
      </c>
      <c r="F33" s="27" t="n">
        <v>1.2</v>
      </c>
      <c r="G33" s="27" t="n">
        <v>1.2</v>
      </c>
      <c r="H33" s="27" t="n">
        <v>1.2</v>
      </c>
      <c r="I33" s="27" t="n">
        <v>1.2</v>
      </c>
      <c r="J33" s="27" t="n">
        <v>1.2</v>
      </c>
      <c r="K33" s="2"/>
      <c r="L33" s="2"/>
      <c r="M33" s="2"/>
      <c r="N33" s="2"/>
      <c r="O33" s="2"/>
      <c r="P33" s="2"/>
      <c r="Q33" s="2"/>
      <c r="R33" s="2"/>
      <c r="S33" s="2"/>
      <c r="T33" s="2"/>
      <c r="U33" s="2"/>
      <c r="V33" s="2"/>
      <c r="W33" s="2"/>
      <c r="X33" s="2"/>
      <c r="Y33" s="2"/>
      <c r="Z33" s="2"/>
      <c r="AA33" s="2"/>
      <c r="AB33" s="2"/>
      <c r="AC33" s="2"/>
      <c r="AD33" s="2"/>
    </row>
    <row r="34" customFormat="false" ht="21.75" hidden="false" customHeight="true" outlineLevel="0" collapsed="false">
      <c r="A34" s="1"/>
      <c r="B34" s="1"/>
      <c r="C34" s="25" t="s">
        <v>79</v>
      </c>
      <c r="D34" s="25" t="s">
        <v>72</v>
      </c>
      <c r="E34" s="28" t="n">
        <f aca="false">IF(Dashboard!$H$4="Base",IF(ISNUMBER(E35),E35,"Missing input"),IF(Dashboard!$H$4="Downside",IF(ISNUMBER(E36),E36,"Missing input"),"Invalid case"))</f>
        <v>0</v>
      </c>
      <c r="F34" s="28" t="n">
        <f aca="false">IF(Dashboard!$H$4="Base",IF(ISNUMBER(F35),F35,"Missing input"),IF(Dashboard!$H$4="Downside",IF(ISNUMBER(F36),F36,"Missing input"),"Invalid case"))</f>
        <v>0</v>
      </c>
      <c r="G34" s="28" t="n">
        <f aca="false">IF(Dashboard!$H$4="Base",IF(ISNUMBER(G35),G35,"Missing input"),IF(Dashboard!$H$4="Downside",IF(ISNUMBER(G36),G36,"Missing input"),"Invalid case"))</f>
        <v>0</v>
      </c>
      <c r="H34" s="28" t="n">
        <f aca="false">IF(Dashboard!$H$4="Base",IF(ISNUMBER(H35),H35,"Missing input"),IF(Dashboard!$H$4="Downside",IF(ISNUMBER(H36),H36,"Missing input"),"Invalid case"))</f>
        <v>0</v>
      </c>
      <c r="I34" s="28" t="n">
        <f aca="false">IF(Dashboard!$H$4="Base",IF(ISNUMBER(I35),I35,"Missing input"),IF(Dashboard!$H$4="Downside",IF(ISNUMBER(I36),I36,"Missing input"),"Invalid case"))</f>
        <v>0</v>
      </c>
      <c r="J34" s="28" t="n">
        <f aca="false">IF(Dashboard!$H$4="Base",IF(ISNUMBER(J35),J35,"Missing input"),IF(Dashboard!$H$4="Downside",IF(ISNUMBER(J36),J36,"Missing input"),"Invalid case"))</f>
        <v>0</v>
      </c>
      <c r="K34" s="2"/>
      <c r="L34" s="2"/>
      <c r="M34" s="2"/>
      <c r="N34" s="2"/>
      <c r="O34" s="2"/>
      <c r="P34" s="2"/>
      <c r="Q34" s="2"/>
      <c r="R34" s="2"/>
      <c r="S34" s="2"/>
      <c r="T34" s="2"/>
      <c r="U34" s="2"/>
      <c r="V34" s="2"/>
      <c r="W34" s="2"/>
      <c r="X34" s="2"/>
      <c r="Y34" s="2"/>
      <c r="Z34" s="2"/>
      <c r="AA34" s="2"/>
      <c r="AB34" s="2"/>
      <c r="AC34" s="2"/>
      <c r="AD34" s="2"/>
    </row>
    <row r="35" customFormat="false" ht="21.75" hidden="false" customHeight="true" outlineLevel="0" collapsed="false">
      <c r="A35" s="1"/>
      <c r="B35" s="1"/>
      <c r="C35" s="2"/>
      <c r="D35" s="2" t="s">
        <v>3</v>
      </c>
      <c r="E35" s="23" t="n">
        <v>0</v>
      </c>
      <c r="F35" s="23" t="n">
        <v>0</v>
      </c>
      <c r="G35" s="23" t="n">
        <v>0</v>
      </c>
      <c r="H35" s="23" t="n">
        <v>0</v>
      </c>
      <c r="I35" s="23" t="n">
        <v>0</v>
      </c>
      <c r="J35" s="23" t="n">
        <v>0</v>
      </c>
      <c r="K35" s="2"/>
      <c r="L35" s="2"/>
      <c r="M35" s="2"/>
      <c r="N35" s="2"/>
      <c r="O35" s="2"/>
      <c r="P35" s="2"/>
      <c r="Q35" s="2"/>
      <c r="R35" s="2"/>
      <c r="S35" s="2"/>
      <c r="T35" s="2"/>
      <c r="U35" s="2"/>
      <c r="V35" s="2"/>
      <c r="W35" s="2"/>
      <c r="X35" s="2"/>
      <c r="Y35" s="2"/>
      <c r="Z35" s="2"/>
      <c r="AA35" s="2"/>
      <c r="AB35" s="2"/>
      <c r="AC35" s="2"/>
      <c r="AD35" s="2"/>
    </row>
    <row r="36" customFormat="false" ht="21.75" hidden="false" customHeight="true" outlineLevel="0" collapsed="false">
      <c r="A36" s="1"/>
      <c r="B36" s="1"/>
      <c r="C36" s="2"/>
      <c r="D36" s="2" t="s">
        <v>73</v>
      </c>
      <c r="E36" s="23" t="n">
        <v>6</v>
      </c>
      <c r="F36" s="23" t="n">
        <v>6</v>
      </c>
      <c r="G36" s="23" t="n">
        <v>6</v>
      </c>
      <c r="H36" s="23" t="n">
        <v>6</v>
      </c>
      <c r="I36" s="23" t="n">
        <v>6</v>
      </c>
      <c r="J36" s="23" t="n">
        <v>6</v>
      </c>
      <c r="K36" s="2"/>
      <c r="L36" s="2"/>
      <c r="M36" s="2"/>
      <c r="N36" s="2"/>
      <c r="O36" s="2"/>
      <c r="P36" s="2"/>
      <c r="Q36" s="2"/>
      <c r="R36" s="2"/>
      <c r="S36" s="2"/>
      <c r="T36" s="2"/>
      <c r="U36" s="2"/>
      <c r="V36" s="2"/>
      <c r="W36" s="2"/>
      <c r="X36" s="2"/>
      <c r="Y36" s="2"/>
      <c r="Z36" s="2"/>
      <c r="AA36" s="2"/>
      <c r="AB36" s="2"/>
      <c r="AC36" s="2"/>
      <c r="AD36" s="2"/>
    </row>
    <row r="37" customFormat="false" ht="21.75" hidden="false" customHeight="true" outlineLevel="0" collapsed="false">
      <c r="A37" s="1"/>
      <c r="B37" s="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ustomFormat="false" ht="21.75" hidden="false" customHeight="true" outlineLevel="0" collapsed="false">
      <c r="A38" s="1"/>
      <c r="B38" s="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ustomFormat="false" ht="21.75" hidden="false" customHeight="true" outlineLevel="0" collapsed="false">
      <c r="A39" s="1"/>
      <c r="B39" s="1"/>
      <c r="C39" s="4" t="s">
        <v>80</v>
      </c>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ustomFormat="false" ht="21.75" hidden="false" customHeight="true" outlineLevel="0" collapsed="false">
      <c r="A40" s="1"/>
      <c r="B40" s="1"/>
      <c r="C40" s="4" t="s">
        <v>81</v>
      </c>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ustomFormat="false" ht="21.75" hidden="false" customHeight="true" outlineLevel="0" collapsed="false">
      <c r="A41" s="1"/>
      <c r="B41" s="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ustomFormat="false" ht="21.75" hidden="false" customHeight="true" outlineLevel="0" collapsed="false">
      <c r="A42" s="1"/>
      <c r="B42" s="1"/>
      <c r="C42" s="2" t="s">
        <v>82</v>
      </c>
      <c r="D42" s="29" t="str">
        <f aca="false">IF(OR(COUNT(D7:D8,D10:D11)&lt;&gt;4,D7&lt;0,D8&lt;0,D8&gt;1,D10&lt;0,D10&gt;1,MOD(D10,1)&lt;&gt;0,D11&lt;0),"Missing / invalid global input",IF(OR(COUNT(F16:J16,F19:J19,F22:J22,F25:J25,E28,E31,E34)&lt;&gt;23,MIN(F16:J16,F19:J19,F22:J22,F25:J25,E28,E31,E34)&lt;0),"Missing / invalid scenario input","Complete"))</f>
        <v>Complete</v>
      </c>
      <c r="E42" s="2"/>
      <c r="F42" s="2"/>
      <c r="G42" s="2"/>
      <c r="H42" s="2"/>
      <c r="I42" s="2"/>
      <c r="J42" s="2"/>
      <c r="K42" s="2"/>
      <c r="L42" s="2"/>
      <c r="M42" s="2"/>
      <c r="N42" s="2"/>
      <c r="O42" s="2"/>
      <c r="P42" s="2"/>
      <c r="Q42" s="2"/>
      <c r="R42" s="2"/>
      <c r="S42" s="2"/>
      <c r="T42" s="2"/>
      <c r="U42" s="2"/>
      <c r="V42" s="2"/>
      <c r="W42" s="2"/>
      <c r="X42" s="2"/>
      <c r="Y42" s="2"/>
      <c r="Z42" s="2"/>
      <c r="AA42" s="2"/>
      <c r="AB42" s="2"/>
      <c r="AC42" s="2"/>
      <c r="AD42" s="2"/>
    </row>
    <row r="43" customFormat="false" ht="21.75" hidden="false" customHeight="true" outlineLevel="0" collapsed="false">
      <c r="A43" s="1"/>
      <c r="B43" s="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ustomFormat="false" ht="21.75" hidden="false" customHeight="true" outlineLevel="0" collapsed="false">
      <c r="A44" s="1"/>
      <c r="B44" s="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ustomFormat="false" ht="21.75" hidden="false" customHeight="true" outlineLevel="0" collapsed="false">
      <c r="A45" s="1"/>
      <c r="B45" s="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customFormat="false" ht="21.75" hidden="false" customHeight="true" outlineLevel="0" collapsed="false">
      <c r="A46" s="1"/>
      <c r="B46" s="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customFormat="false" ht="21.75" hidden="false" customHeight="true" outlineLevel="0" collapsed="false">
      <c r="A47" s="1"/>
      <c r="B47" s="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customFormat="false" ht="21.75" hidden="false" customHeight="true" outlineLevel="0" collapsed="false">
      <c r="A48" s="1"/>
      <c r="B48" s="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customFormat="false" ht="21.75" hidden="false" customHeight="true" outlineLevel="0" collapsed="false">
      <c r="A49" s="1"/>
      <c r="B49" s="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customFormat="false" ht="21.75" hidden="false" customHeight="true" outlineLevel="0" collapsed="false">
      <c r="A50" s="1"/>
      <c r="B50" s="1"/>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customFormat="false" ht="21.75" hidden="false" customHeight="true" outlineLevel="0" collapsed="false">
      <c r="A51" s="1"/>
      <c r="B51" s="1"/>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customFormat="false" ht="21.75" hidden="false" customHeight="true" outlineLevel="0" collapsed="false">
      <c r="A52" s="1"/>
      <c r="B52" s="1"/>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customFormat="false" ht="21.75" hidden="false" customHeight="true" outlineLevel="0" collapsed="false">
      <c r="A53" s="1"/>
      <c r="B53" s="1"/>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customFormat="false" ht="21.75" hidden="false" customHeight="true" outlineLevel="0" collapsed="false">
      <c r="A54" s="1"/>
      <c r="B54" s="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customFormat="false" ht="21.75" hidden="false" customHeight="true" outlineLevel="0" collapsed="false">
      <c r="A55" s="1"/>
      <c r="B55" s="1"/>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customFormat="false" ht="21.75" hidden="false" customHeight="true" outlineLevel="0" collapsed="false">
      <c r="A56" s="1"/>
      <c r="B56" s="1"/>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customFormat="false" ht="21.75" hidden="false" customHeight="true" outlineLevel="0" collapsed="false">
      <c r="A57" s="1"/>
      <c r="B57" s="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customFormat="false" ht="21.75" hidden="false" customHeight="true" outlineLevel="0" collapsed="false">
      <c r="A58" s="1"/>
      <c r="B58" s="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customFormat="false" ht="21.75" hidden="false" customHeight="true" outlineLevel="0" collapsed="false">
      <c r="A59" s="1"/>
      <c r="B59" s="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customFormat="false" ht="21.75" hidden="false" customHeight="true" outlineLevel="0" collapsed="false">
      <c r="A60" s="1"/>
      <c r="B60" s="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customFormat="false" ht="21.75" hidden="false" customHeight="true" outlineLevel="0" collapsed="false">
      <c r="A61" s="1"/>
      <c r="B61" s="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customFormat="false" ht="21.75" hidden="false" customHeight="true" outlineLevel="0" collapsed="false">
      <c r="A62" s="1"/>
      <c r="B62" s="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customFormat="false" ht="21.75" hidden="false" customHeight="true" outlineLevel="0" collapsed="false">
      <c r="A63" s="1"/>
      <c r="B63" s="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customFormat="false" ht="21.75" hidden="false" customHeight="true" outlineLevel="0" collapsed="false">
      <c r="A64" s="1"/>
      <c r="B64" s="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customFormat="false" ht="21.75" hidden="false" customHeight="true" outlineLevel="0" collapsed="false">
      <c r="A65" s="1"/>
      <c r="B65" s="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customFormat="false" ht="21.75" hidden="false" customHeight="true" outlineLevel="0" collapsed="false">
      <c r="A66" s="1"/>
      <c r="B66" s="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customFormat="false" ht="21.75" hidden="false" customHeight="true" outlineLevel="0" collapsed="false">
      <c r="A67" s="1"/>
      <c r="B67" s="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customFormat="false" ht="21.75" hidden="false" customHeight="true" outlineLevel="0" collapsed="false">
      <c r="A68" s="1"/>
      <c r="B68" s="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customFormat="false" ht="21.75" hidden="false" customHeight="true" outlineLevel="0" collapsed="false">
      <c r="A69" s="1"/>
      <c r="B69" s="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customFormat="false" ht="21.75" hidden="false" customHeight="true" outlineLevel="0" collapsed="false">
      <c r="A70" s="1"/>
      <c r="B70" s="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customFormat="false" ht="21.75" hidden="false" customHeight="true" outlineLevel="0" collapsed="false">
      <c r="A71" s="1"/>
      <c r="B71" s="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customFormat="false" ht="21.75" hidden="false" customHeight="true" outlineLevel="0" collapsed="false">
      <c r="A72" s="1"/>
      <c r="B72" s="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customFormat="false" ht="21.75" hidden="false" customHeight="true" outlineLevel="0" collapsed="false">
      <c r="A73" s="1"/>
      <c r="B73" s="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customFormat="false" ht="21.75" hidden="false" customHeight="true" outlineLevel="0" collapsed="false">
      <c r="A74" s="1"/>
      <c r="B74" s="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customFormat="false" ht="21.75" hidden="false" customHeight="true" outlineLevel="0" collapsed="false">
      <c r="A75" s="1"/>
      <c r="B75" s="1"/>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customFormat="false" ht="21.75" hidden="false" customHeight="true" outlineLevel="0" collapsed="false">
      <c r="A76" s="1"/>
      <c r="B76" s="1"/>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customFormat="false" ht="21.75" hidden="false" customHeight="true" outlineLevel="0" collapsed="false">
      <c r="A77" s="1"/>
      <c r="B77" s="1"/>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customFormat="false" ht="21.75" hidden="false" customHeight="true" outlineLevel="0" collapsed="false">
      <c r="A78" s="1"/>
      <c r="B78" s="1"/>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customFormat="false" ht="21.75" hidden="false" customHeight="true" outlineLevel="0" collapsed="false">
      <c r="A79" s="1"/>
      <c r="B79" s="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customFormat="false" ht="21.75" hidden="false" customHeight="true" outlineLevel="0" collapsed="false">
      <c r="A80" s="1"/>
      <c r="B80" s="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customFormat="false" ht="21.75" hidden="false" customHeight="true" outlineLevel="0" collapsed="false">
      <c r="A81" s="1"/>
      <c r="B81" s="1"/>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customFormat="false" ht="21.75" hidden="false" customHeight="true" outlineLevel="0" collapsed="false">
      <c r="A82" s="1"/>
      <c r="B82" s="1"/>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customFormat="false" ht="21.75" hidden="false" customHeight="true" outlineLevel="0" collapsed="false">
      <c r="A83" s="1"/>
      <c r="B83" s="1"/>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customFormat="false" ht="21.75" hidden="false" customHeight="true" outlineLevel="0" collapsed="false">
      <c r="A84" s="1"/>
      <c r="B84" s="1"/>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customFormat="false" ht="21.75" hidden="false" customHeight="true" outlineLevel="0" collapsed="false">
      <c r="A85" s="1"/>
      <c r="B85" s="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customFormat="false" ht="21.75" hidden="false" customHeight="true" outlineLevel="0" collapsed="false">
      <c r="A86" s="1"/>
      <c r="B86" s="1"/>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customFormat="false" ht="21.75" hidden="false" customHeight="true" outlineLevel="0" collapsed="false">
      <c r="A87" s="1"/>
      <c r="B87" s="1"/>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customFormat="false" ht="21.75" hidden="false" customHeight="true" outlineLevel="0" collapsed="false">
      <c r="A88" s="1"/>
      <c r="B88" s="1"/>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customFormat="false" ht="21.75" hidden="false" customHeight="true" outlineLevel="0" collapsed="false">
      <c r="A89" s="1"/>
      <c r="B89" s="1"/>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customFormat="false" ht="21.75" hidden="false" customHeight="true" outlineLevel="0" collapsed="false">
      <c r="A90" s="1"/>
      <c r="B90" s="1"/>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customFormat="false" ht="21.75" hidden="false" customHeight="true" outlineLevel="0" collapsed="false">
      <c r="A91" s="1"/>
      <c r="B91" s="1"/>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customFormat="false" ht="21.75" hidden="false" customHeight="true" outlineLevel="0" collapsed="false">
      <c r="A92" s="1"/>
      <c r="B92" s="1"/>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customFormat="false" ht="21.75" hidden="false" customHeight="true" outlineLevel="0" collapsed="false">
      <c r="A93" s="1"/>
      <c r="B93" s="1"/>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customFormat="false" ht="21.75" hidden="false" customHeight="true" outlineLevel="0" collapsed="false">
      <c r="A94" s="1"/>
      <c r="B94" s="1"/>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customFormat="false" ht="21.75" hidden="false" customHeight="true" outlineLevel="0" collapsed="false">
      <c r="A95" s="1"/>
      <c r="B95" s="1"/>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customFormat="false" ht="21.75" hidden="false" customHeight="true" outlineLevel="0" collapsed="false">
      <c r="A96" s="1"/>
      <c r="B96" s="1"/>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customFormat="false" ht="21.75" hidden="false" customHeight="true" outlineLevel="0" collapsed="false">
      <c r="A97" s="1"/>
      <c r="B97" s="1"/>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customFormat="false" ht="21.75" hidden="false" customHeight="true" outlineLevel="0" collapsed="false">
      <c r="A98" s="1"/>
      <c r="B98" s="1"/>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customFormat="false" ht="21.75" hidden="false" customHeight="true" outlineLevel="0" collapsed="false">
      <c r="A99" s="1"/>
      <c r="B99" s="1"/>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customFormat="false" ht="21.75" hidden="false" customHeight="true" outlineLevel="0" collapsed="false">
      <c r="A100" s="1"/>
      <c r="B100" s="1"/>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customFormat="false" ht="21.75" hidden="false" customHeight="true" outlineLevel="0" collapsed="false">
      <c r="A101" s="1"/>
      <c r="B101" s="1"/>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customFormat="false" ht="21.75" hidden="false" customHeight="true" outlineLevel="0" collapsed="false">
      <c r="A102" s="1"/>
      <c r="B102" s="1"/>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customFormat="false" ht="21.75" hidden="false" customHeight="true" outlineLevel="0" collapsed="false">
      <c r="A103" s="1"/>
      <c r="B103" s="1"/>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customFormat="false" ht="21.75" hidden="false" customHeight="true" outlineLevel="0" collapsed="false">
      <c r="A104" s="1"/>
      <c r="B104" s="1"/>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customFormat="false" ht="21.75" hidden="false" customHeight="true" outlineLevel="0" collapsed="false">
      <c r="A105" s="1"/>
      <c r="B105" s="1"/>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customFormat="false" ht="21.75" hidden="false" customHeight="true" outlineLevel="0" collapsed="false">
      <c r="A106" s="1"/>
      <c r="B106" s="1"/>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customFormat="false" ht="21.75" hidden="false" customHeight="true" outlineLevel="0" collapsed="false">
      <c r="A107" s="1"/>
      <c r="B107" s="1"/>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customFormat="false" ht="21.75" hidden="false" customHeight="true" outlineLevel="0" collapsed="false">
      <c r="A108" s="1"/>
      <c r="B108" s="1"/>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customFormat="false" ht="21.75" hidden="false" customHeight="true" outlineLevel="0" collapsed="false">
      <c r="A109" s="1"/>
      <c r="B109" s="1"/>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customFormat="false" ht="21.75" hidden="false" customHeight="true" outlineLevel="0" collapsed="false">
      <c r="A110" s="1"/>
      <c r="B110" s="1"/>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customFormat="false" ht="21.75" hidden="false" customHeight="true" outlineLevel="0" collapsed="false">
      <c r="A111" s="1"/>
      <c r="B111" s="1"/>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customFormat="false" ht="21.75" hidden="false" customHeight="true" outlineLevel="0" collapsed="false">
      <c r="A112" s="1"/>
      <c r="B112" s="1"/>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customFormat="false" ht="21.75" hidden="false" customHeight="true" outlineLevel="0" collapsed="false">
      <c r="A113" s="1"/>
      <c r="B113" s="1"/>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customFormat="false" ht="21.75" hidden="false" customHeight="true" outlineLevel="0" collapsed="false">
      <c r="A114" s="1"/>
      <c r="B114" s="1"/>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customFormat="false" ht="21.75" hidden="false" customHeight="true" outlineLevel="0" collapsed="false">
      <c r="A115" s="1"/>
      <c r="B115" s="1"/>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customFormat="false" ht="21.75" hidden="false" customHeight="true" outlineLevel="0" collapsed="false">
      <c r="A116" s="1"/>
      <c r="B116" s="1"/>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customFormat="false" ht="21.75" hidden="false" customHeight="true" outlineLevel="0" collapsed="false">
      <c r="A117" s="1"/>
      <c r="B117" s="1"/>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customFormat="false" ht="21.75" hidden="false" customHeight="true" outlineLevel="0" collapsed="false">
      <c r="A118" s="1"/>
      <c r="B118" s="1"/>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customFormat="false" ht="21.75" hidden="false" customHeight="true" outlineLevel="0" collapsed="false">
      <c r="A119" s="1"/>
      <c r="B119" s="1"/>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customFormat="false" ht="21.75" hidden="false" customHeight="true" outlineLevel="0" collapsed="false">
      <c r="A120" s="1"/>
      <c r="B120" s="1"/>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customFormat="false" ht="21.75" hidden="false" customHeight="true" outlineLevel="0" collapsed="false">
      <c r="A121" s="1"/>
      <c r="B121" s="1"/>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customFormat="false" ht="21.75" hidden="false" customHeight="true" outlineLevel="0" collapsed="false">
      <c r="A122" s="1"/>
      <c r="B122" s="1"/>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customFormat="false" ht="21.75" hidden="false" customHeight="true" outlineLevel="0" collapsed="false">
      <c r="A123" s="1"/>
      <c r="B123" s="1"/>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customFormat="false" ht="21.75" hidden="false" customHeight="true" outlineLevel="0" collapsed="false">
      <c r="A124" s="1"/>
      <c r="B124" s="1"/>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customFormat="false" ht="21.75" hidden="false" customHeight="true" outlineLevel="0" collapsed="false">
      <c r="A125" s="1"/>
      <c r="B125" s="1"/>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customFormat="false" ht="21.75" hidden="false" customHeight="true" outlineLevel="0" collapsed="false">
      <c r="A126" s="1"/>
      <c r="B126" s="1"/>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customFormat="false" ht="21.75" hidden="false" customHeight="true" outlineLevel="0" collapsed="false">
      <c r="A127" s="1"/>
      <c r="B127" s="1"/>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customFormat="false" ht="21.75" hidden="false" customHeight="true" outlineLevel="0" collapsed="false">
      <c r="A128" s="1"/>
      <c r="B128" s="1"/>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customFormat="false" ht="21.75" hidden="false" customHeight="true" outlineLevel="0" collapsed="false">
      <c r="A129" s="1"/>
      <c r="B129" s="1"/>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customFormat="false" ht="21.75" hidden="false" customHeight="true" outlineLevel="0" collapsed="false">
      <c r="A130" s="1"/>
      <c r="B130" s="1"/>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customFormat="false" ht="21.75" hidden="false" customHeight="true" outlineLevel="0" collapsed="false">
      <c r="A131" s="1"/>
      <c r="B131" s="1"/>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customFormat="false" ht="21.75" hidden="false" customHeight="true" outlineLevel="0" collapsed="false">
      <c r="A132" s="1"/>
      <c r="B132" s="1"/>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customFormat="false" ht="21.75" hidden="false" customHeight="true" outlineLevel="0" collapsed="false">
      <c r="A133" s="1"/>
      <c r="B133" s="1"/>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customFormat="false" ht="21.75" hidden="false" customHeight="true" outlineLevel="0" collapsed="false">
      <c r="A134" s="1"/>
      <c r="B134" s="1"/>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customFormat="false" ht="21.75" hidden="false" customHeight="true" outlineLevel="0" collapsed="false">
      <c r="A135" s="1"/>
      <c r="B135" s="1"/>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customFormat="false" ht="21.75" hidden="false" customHeight="true" outlineLevel="0" collapsed="false">
      <c r="A136" s="1"/>
      <c r="B136" s="1"/>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customFormat="false" ht="21.75" hidden="false" customHeight="true" outlineLevel="0" collapsed="false">
      <c r="A137" s="1"/>
      <c r="B137" s="1"/>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customFormat="false" ht="21.75" hidden="false" customHeight="true" outlineLevel="0" collapsed="false">
      <c r="A138" s="1"/>
      <c r="B138" s="1"/>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customFormat="false" ht="21.75" hidden="false" customHeight="true" outlineLevel="0" collapsed="false">
      <c r="A139" s="1"/>
      <c r="B139" s="1"/>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customFormat="false" ht="21.75" hidden="false" customHeight="true" outlineLevel="0" collapsed="false">
      <c r="A140" s="1"/>
      <c r="B140" s="1"/>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customFormat="false" ht="21.75" hidden="false" customHeight="true" outlineLevel="0" collapsed="false">
      <c r="A141" s="1"/>
      <c r="B141" s="1"/>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customFormat="false" ht="21.75" hidden="false" customHeight="true" outlineLevel="0" collapsed="false">
      <c r="A142" s="1"/>
      <c r="B142" s="1"/>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customFormat="false" ht="21.75" hidden="false" customHeight="true" outlineLevel="0" collapsed="false">
      <c r="A143" s="1"/>
      <c r="B143" s="1"/>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customFormat="false" ht="21.75" hidden="false" customHeight="true" outlineLevel="0" collapsed="false">
      <c r="A144" s="1"/>
      <c r="B144" s="1"/>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customFormat="false" ht="21.75" hidden="false" customHeight="true" outlineLevel="0" collapsed="false">
      <c r="A145" s="1"/>
      <c r="B145" s="1"/>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customFormat="false" ht="21.75" hidden="false" customHeight="true" outlineLevel="0" collapsed="false">
      <c r="A146" s="1"/>
      <c r="B146" s="1"/>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customFormat="false" ht="21.75" hidden="false" customHeight="true" outlineLevel="0" collapsed="false">
      <c r="A147" s="1"/>
      <c r="B147" s="1"/>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customFormat="false" ht="21.75" hidden="false" customHeight="true" outlineLevel="0" collapsed="false">
      <c r="A148" s="1"/>
      <c r="B148" s="1"/>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customFormat="false" ht="21.75" hidden="false" customHeight="true" outlineLevel="0" collapsed="false">
      <c r="A149" s="1"/>
      <c r="B149" s="1"/>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customFormat="false" ht="21.75" hidden="false" customHeight="true" outlineLevel="0" collapsed="false">
      <c r="A150" s="1"/>
      <c r="B150" s="1"/>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customFormat="false" ht="21.75" hidden="false" customHeight="true" outlineLevel="0" collapsed="false">
      <c r="A151" s="1"/>
      <c r="B151" s="1"/>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customFormat="false" ht="21.75" hidden="false" customHeight="true" outlineLevel="0" collapsed="false">
      <c r="A152" s="1"/>
      <c r="B152" s="1"/>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customFormat="false" ht="21.75" hidden="false" customHeight="true" outlineLevel="0" collapsed="false">
      <c r="A153" s="1"/>
      <c r="B153" s="1"/>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customFormat="false" ht="21.75" hidden="false" customHeight="true" outlineLevel="0" collapsed="false">
      <c r="A154" s="1"/>
      <c r="B154" s="1"/>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customFormat="false" ht="21.75" hidden="false" customHeight="true" outlineLevel="0" collapsed="false">
      <c r="A155" s="1"/>
      <c r="B155" s="1"/>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customFormat="false" ht="21.75" hidden="false" customHeight="true" outlineLevel="0" collapsed="false">
      <c r="A156" s="1"/>
      <c r="B156" s="1"/>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customFormat="false" ht="21.75" hidden="false" customHeight="true" outlineLevel="0" collapsed="false">
      <c r="A157" s="1"/>
      <c r="B157" s="1"/>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customFormat="false" ht="21.75" hidden="false" customHeight="true" outlineLevel="0" collapsed="false">
      <c r="A158" s="1"/>
      <c r="B158" s="1"/>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customFormat="false" ht="21.75" hidden="false" customHeight="true" outlineLevel="0" collapsed="false">
      <c r="A159" s="1"/>
      <c r="B159" s="1"/>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customFormat="false" ht="21.75" hidden="false" customHeight="true" outlineLevel="0" collapsed="false">
      <c r="A160" s="1"/>
      <c r="B160" s="1"/>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customFormat="false" ht="21.75" hidden="false" customHeight="true" outlineLevel="0" collapsed="false">
      <c r="A161" s="1"/>
      <c r="B161" s="1"/>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customFormat="false" ht="21.75" hidden="false" customHeight="true" outlineLevel="0" collapsed="false">
      <c r="A162" s="1"/>
      <c r="B162" s="1"/>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customFormat="false" ht="21.75" hidden="false" customHeight="true" outlineLevel="0" collapsed="false">
      <c r="A163" s="1"/>
      <c r="B163" s="1"/>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customFormat="false" ht="21.75" hidden="false" customHeight="true" outlineLevel="0" collapsed="false">
      <c r="A164" s="1"/>
      <c r="B164" s="1"/>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customFormat="false" ht="21.75" hidden="false" customHeight="true" outlineLevel="0" collapsed="false">
      <c r="A165" s="1"/>
      <c r="B165" s="1"/>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customFormat="false" ht="21.75" hidden="false" customHeight="true" outlineLevel="0" collapsed="false">
      <c r="A166" s="1"/>
      <c r="B166" s="1"/>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customFormat="false" ht="21.75" hidden="false" customHeight="true" outlineLevel="0" collapsed="false">
      <c r="A167" s="1"/>
      <c r="B167" s="1"/>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customFormat="false" ht="21.75" hidden="false" customHeight="true" outlineLevel="0" collapsed="false">
      <c r="A168" s="1"/>
      <c r="B168" s="1"/>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customFormat="false" ht="21.75" hidden="false" customHeight="true" outlineLevel="0" collapsed="false">
      <c r="A169" s="1"/>
      <c r="B169" s="1"/>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customFormat="false" ht="21.75" hidden="false" customHeight="true" outlineLevel="0" collapsed="false">
      <c r="A170" s="1"/>
      <c r="B170" s="1"/>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customFormat="false" ht="21.75" hidden="false" customHeight="true" outlineLevel="0" collapsed="false">
      <c r="A171" s="1"/>
      <c r="B171" s="1"/>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customFormat="false" ht="21.75" hidden="false" customHeight="true" outlineLevel="0" collapsed="false">
      <c r="A172" s="1"/>
      <c r="B172" s="1"/>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customFormat="false" ht="21.75" hidden="false" customHeight="true" outlineLevel="0" collapsed="false">
      <c r="A173" s="1"/>
      <c r="B173" s="1"/>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customFormat="false" ht="21.75" hidden="false" customHeight="true" outlineLevel="0" collapsed="false">
      <c r="A174" s="1"/>
      <c r="B174" s="1"/>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customFormat="false" ht="21.75" hidden="false" customHeight="true" outlineLevel="0" collapsed="false">
      <c r="A175" s="1"/>
      <c r="B175" s="1"/>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customFormat="false" ht="21.75" hidden="false" customHeight="true" outlineLevel="0" collapsed="false">
      <c r="A176" s="1"/>
      <c r="B176" s="1"/>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customFormat="false" ht="21.75" hidden="false" customHeight="true" outlineLevel="0" collapsed="false">
      <c r="A177" s="1"/>
      <c r="B177" s="1"/>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customFormat="false" ht="21.75" hidden="false" customHeight="true" outlineLevel="0" collapsed="false">
      <c r="A178" s="1"/>
      <c r="B178" s="1"/>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customFormat="false" ht="21.75" hidden="false" customHeight="true" outlineLevel="0" collapsed="false">
      <c r="A179" s="1"/>
      <c r="B179" s="1"/>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customFormat="false" ht="21.75" hidden="false" customHeight="true" outlineLevel="0" collapsed="false">
      <c r="A180" s="1"/>
      <c r="B180" s="1"/>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customFormat="false" ht="21.75" hidden="false" customHeight="true" outlineLevel="0" collapsed="false">
      <c r="A181" s="1"/>
      <c r="B181" s="1"/>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customFormat="false" ht="21.75" hidden="false" customHeight="true" outlineLevel="0" collapsed="false">
      <c r="A182" s="1"/>
      <c r="B182" s="1"/>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customFormat="false" ht="21.75" hidden="false" customHeight="true" outlineLevel="0" collapsed="false">
      <c r="A183" s="1"/>
      <c r="B183" s="1"/>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customFormat="false" ht="21.75" hidden="false" customHeight="true" outlineLevel="0" collapsed="false">
      <c r="A184" s="1"/>
      <c r="B184" s="1"/>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customFormat="false" ht="21.75" hidden="false" customHeight="true" outlineLevel="0" collapsed="false">
      <c r="A185" s="1"/>
      <c r="B185" s="1"/>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customFormat="false" ht="21.75" hidden="false" customHeight="true" outlineLevel="0" collapsed="false">
      <c r="A186" s="1"/>
      <c r="B186" s="1"/>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customFormat="false" ht="21.75" hidden="false" customHeight="true" outlineLevel="0" collapsed="false">
      <c r="A187" s="1"/>
      <c r="B187" s="1"/>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customFormat="false" ht="21.75" hidden="false" customHeight="true" outlineLevel="0" collapsed="false">
      <c r="A188" s="1"/>
      <c r="B188" s="1"/>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customFormat="false" ht="21.75" hidden="false" customHeight="true" outlineLevel="0" collapsed="false">
      <c r="A189" s="1"/>
      <c r="B189" s="1"/>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customFormat="false" ht="21.75" hidden="false" customHeight="true" outlineLevel="0" collapsed="false">
      <c r="A190" s="1"/>
      <c r="B190" s="1"/>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customFormat="false" ht="21.75" hidden="false" customHeight="true" outlineLevel="0" collapsed="false">
      <c r="A191" s="1"/>
      <c r="B191" s="1"/>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customFormat="false" ht="21.75" hidden="false" customHeight="true" outlineLevel="0" collapsed="false">
      <c r="A192" s="1"/>
      <c r="B192" s="1"/>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customFormat="false" ht="21.75" hidden="false" customHeight="true" outlineLevel="0" collapsed="false">
      <c r="A193" s="1"/>
      <c r="B193" s="1"/>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customFormat="false" ht="21.75" hidden="false" customHeight="true" outlineLevel="0" collapsed="false">
      <c r="A194" s="1"/>
      <c r="B194" s="1"/>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customFormat="false" ht="21.75" hidden="false" customHeight="true" outlineLevel="0" collapsed="false">
      <c r="A195" s="1"/>
      <c r="B195" s="1"/>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customFormat="false" ht="21.75" hidden="false" customHeight="true" outlineLevel="0" collapsed="false">
      <c r="A196" s="1"/>
      <c r="B196" s="1"/>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customFormat="false" ht="21.75" hidden="false" customHeight="true" outlineLevel="0" collapsed="false">
      <c r="A197" s="1"/>
      <c r="B197" s="1"/>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customFormat="false" ht="21.75" hidden="false" customHeight="true" outlineLevel="0" collapsed="false">
      <c r="A198" s="1"/>
      <c r="B198" s="1"/>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customFormat="false" ht="21.75" hidden="false" customHeight="true" outlineLevel="0" collapsed="false">
      <c r="A199" s="1"/>
      <c r="B199" s="1"/>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customFormat="false" ht="21.75" hidden="false" customHeight="true" outlineLevel="0" collapsed="false">
      <c r="A200" s="1"/>
      <c r="B200" s="1"/>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customFormat="false" ht="21.75" hidden="false" customHeight="true" outlineLevel="0" collapsed="false">
      <c r="A201" s="1"/>
      <c r="B201" s="1"/>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customFormat="false" ht="21.75" hidden="false" customHeight="true" outlineLevel="0" collapsed="false">
      <c r="A202" s="1"/>
      <c r="B202" s="1"/>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customFormat="false" ht="21.75" hidden="false" customHeight="true" outlineLevel="0" collapsed="false">
      <c r="A203" s="1"/>
      <c r="B203" s="1"/>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customFormat="false" ht="21.75" hidden="false" customHeight="true" outlineLevel="0" collapsed="false">
      <c r="A204" s="1"/>
      <c r="B204" s="1"/>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customFormat="false" ht="21.75" hidden="false" customHeight="true" outlineLevel="0" collapsed="false">
      <c r="A205" s="1"/>
      <c r="B205" s="1"/>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customFormat="false" ht="21.75" hidden="false" customHeight="true" outlineLevel="0" collapsed="false">
      <c r="A206" s="1"/>
      <c r="B206" s="1"/>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customFormat="false" ht="21.75" hidden="false" customHeight="true" outlineLevel="0" collapsed="false">
      <c r="A207" s="1"/>
      <c r="B207" s="1"/>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customFormat="false" ht="21.75" hidden="false" customHeight="true" outlineLevel="0" collapsed="false">
      <c r="A208" s="1"/>
      <c r="B208" s="1"/>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customFormat="false" ht="21.75" hidden="false" customHeight="true" outlineLevel="0" collapsed="false">
      <c r="A209" s="1"/>
      <c r="B209" s="1"/>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customFormat="false" ht="21.75" hidden="false" customHeight="true" outlineLevel="0" collapsed="false">
      <c r="A210" s="1"/>
      <c r="B210" s="1"/>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customFormat="false" ht="21.75" hidden="false" customHeight="true" outlineLevel="0" collapsed="false">
      <c r="A211" s="1"/>
      <c r="B211" s="1"/>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customFormat="false" ht="21.75" hidden="false" customHeight="true" outlineLevel="0" collapsed="false">
      <c r="A212" s="1"/>
      <c r="B212" s="1"/>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customFormat="false" ht="21.75" hidden="false" customHeight="true" outlineLevel="0" collapsed="false">
      <c r="A213" s="1"/>
      <c r="B213" s="1"/>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customFormat="false" ht="21.75" hidden="false" customHeight="true" outlineLevel="0" collapsed="false">
      <c r="A214" s="1"/>
      <c r="B214" s="1"/>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customFormat="false" ht="21.75" hidden="false" customHeight="true" outlineLevel="0" collapsed="false">
      <c r="A215" s="1"/>
      <c r="B215" s="1"/>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customFormat="false" ht="21.75" hidden="false" customHeight="true" outlineLevel="0" collapsed="false">
      <c r="A216" s="1"/>
      <c r="B216" s="1"/>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customFormat="false" ht="21.75" hidden="false" customHeight="true" outlineLevel="0" collapsed="false">
      <c r="A217" s="1"/>
      <c r="B217" s="1"/>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customFormat="false" ht="21.75" hidden="false" customHeight="true" outlineLevel="0" collapsed="false">
      <c r="A218" s="1"/>
      <c r="B218" s="1"/>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customFormat="false" ht="21.75" hidden="false" customHeight="true" outlineLevel="0" collapsed="false">
      <c r="A219" s="1"/>
      <c r="B219" s="1"/>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customFormat="false" ht="21.75" hidden="false" customHeight="true" outlineLevel="0" collapsed="false">
      <c r="A220" s="1"/>
      <c r="B220" s="1"/>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customFormat="false" ht="21.75" hidden="false" customHeight="true" outlineLevel="0" collapsed="false">
      <c r="A221" s="1"/>
      <c r="B221" s="1"/>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customFormat="false" ht="21.75" hidden="false" customHeight="true" outlineLevel="0" collapsed="false">
      <c r="A222" s="1"/>
      <c r="B222" s="1"/>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customFormat="false" ht="21.75" hidden="false" customHeight="true" outlineLevel="0" collapsed="false">
      <c r="A223" s="1"/>
      <c r="B223" s="1"/>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customFormat="false" ht="21.75" hidden="false" customHeight="true" outlineLevel="0" collapsed="false">
      <c r="A224" s="1"/>
      <c r="B224" s="1"/>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customFormat="false" ht="21.75" hidden="false" customHeight="true" outlineLevel="0" collapsed="false">
      <c r="A225" s="1"/>
      <c r="B225" s="1"/>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customFormat="false" ht="21.75" hidden="false" customHeight="true" outlineLevel="0" collapsed="false">
      <c r="A226" s="1"/>
      <c r="B226" s="1"/>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customFormat="false" ht="21.75" hidden="false" customHeight="true" outlineLevel="0" collapsed="false">
      <c r="A227" s="1"/>
      <c r="B227" s="1"/>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customFormat="false" ht="21.75" hidden="false" customHeight="true" outlineLevel="0" collapsed="false">
      <c r="A228" s="1"/>
      <c r="B228" s="1"/>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customFormat="false" ht="21.75" hidden="false" customHeight="true" outlineLevel="0" collapsed="false">
      <c r="A229" s="1"/>
      <c r="B229" s="1"/>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customFormat="false" ht="21.75" hidden="false" customHeight="true" outlineLevel="0" collapsed="false">
      <c r="A230" s="1"/>
      <c r="B230" s="1"/>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sheetData>
  <mergeCells count="8">
    <mergeCell ref="E7:J7"/>
    <mergeCell ref="E8:J8"/>
    <mergeCell ref="E9:J9"/>
    <mergeCell ref="E10:J10"/>
    <mergeCell ref="E11:J11"/>
    <mergeCell ref="E12:J12"/>
    <mergeCell ref="E13:J13"/>
    <mergeCell ref="E14:J14"/>
  </mergeCells>
  <conditionalFormatting sqref="D42">
    <cfRule type="containsText" priority="2" operator="containsText" aboveAverage="0" equalAverage="0" bottom="0" percent="0" rank="0" text="Missing" dxfId="0">
      <formula>NOT(ISERROR(SEARCH("Missing",D42)))</formula>
    </cfRule>
    <cfRule type="containsText" priority="3" operator="containsText" aboveAverage="0" equalAverage="0" bottom="0" percent="0" rank="0" text="Unpriced" dxfId="0">
      <formula>NOT(ISERROR(SEARCH("Unpriced",D42)))</formula>
    </cfRule>
    <cfRule type="containsText" priority="4" operator="containsText" aboveAverage="0" equalAverage="0" bottom="0" percent="0" rank="0" text="Invalid" dxfId="0">
      <formula>NOT(ISERROR(SEARCH("Invalid",D42)))</formula>
    </cfRule>
  </conditionalFormatting>
  <dataValidations count="1">
    <dataValidation allowBlank="false" errorStyle="stop" operator="between" showDropDown="false" showErrorMessage="false" showInputMessage="false" sqref="D10" type="list">
      <formula1>"0,1"</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2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39"/>
    <col collapsed="false" customWidth="true" hidden="false" outlineLevel="0" max="10" min="4" style="0" width="15"/>
    <col collapsed="false" customWidth="true" hidden="false" outlineLevel="0" max="16" min="12" style="0" width="19"/>
  </cols>
  <sheetData>
    <row r="1" customFormat="false" ht="21.75" hidden="false" customHeight="true" outlineLevel="0" collapsed="false">
      <c r="A1" s="1"/>
      <c r="B1" s="1"/>
      <c r="C1" s="2"/>
      <c r="D1" s="2"/>
      <c r="E1" s="2"/>
      <c r="F1" s="2"/>
      <c r="G1" s="2"/>
      <c r="H1" s="2"/>
      <c r="I1" s="2"/>
      <c r="J1" s="2"/>
      <c r="K1" s="2"/>
      <c r="L1" s="2"/>
      <c r="M1" s="2"/>
      <c r="N1" s="2"/>
      <c r="O1" s="2"/>
      <c r="P1" s="2"/>
      <c r="Q1" s="2"/>
      <c r="R1" s="2"/>
      <c r="S1" s="2"/>
      <c r="T1" s="2"/>
      <c r="U1" s="2"/>
      <c r="V1" s="2"/>
      <c r="W1" s="2"/>
      <c r="X1" s="2"/>
      <c r="Y1" s="2"/>
      <c r="Z1" s="2"/>
      <c r="AA1" s="2"/>
      <c r="AB1" s="2"/>
      <c r="AC1" s="2"/>
      <c r="AD1" s="2"/>
    </row>
    <row r="2" customFormat="false" ht="21.75" hidden="false" customHeight="true" outlineLevel="0" collapsed="false">
      <c r="A2" s="1"/>
      <c r="B2" s="1"/>
      <c r="C2" s="3" t="s">
        <v>83</v>
      </c>
      <c r="D2" s="2"/>
      <c r="E2" s="2"/>
      <c r="F2" s="2"/>
      <c r="G2" s="2"/>
      <c r="H2" s="2"/>
      <c r="I2" s="2"/>
      <c r="J2" s="2"/>
      <c r="K2" s="2"/>
      <c r="L2" s="2"/>
      <c r="M2" s="2"/>
      <c r="N2" s="2"/>
      <c r="O2" s="2"/>
      <c r="P2" s="2"/>
      <c r="Q2" s="2"/>
      <c r="R2" s="2"/>
      <c r="S2" s="2"/>
      <c r="T2" s="2"/>
      <c r="U2" s="2"/>
      <c r="V2" s="2"/>
      <c r="W2" s="2"/>
      <c r="X2" s="2"/>
      <c r="Y2" s="2"/>
      <c r="Z2" s="2"/>
      <c r="AA2" s="2"/>
      <c r="AB2" s="2"/>
      <c r="AC2" s="2"/>
      <c r="AD2" s="2"/>
    </row>
    <row r="3" customFormat="false" ht="21.75" hidden="false" customHeight="true" outlineLevel="0" collapsed="false">
      <c r="A3" s="1"/>
      <c r="B3" s="1"/>
      <c r="C3" s="4" t="s">
        <v>84</v>
      </c>
      <c r="D3" s="2"/>
      <c r="E3" s="2"/>
      <c r="F3" s="2"/>
      <c r="G3" s="2"/>
      <c r="H3" s="2"/>
      <c r="I3" s="2"/>
      <c r="J3" s="2"/>
      <c r="K3" s="2"/>
      <c r="L3" s="2"/>
      <c r="M3" s="2"/>
      <c r="N3" s="2"/>
      <c r="O3" s="2"/>
      <c r="P3" s="2"/>
      <c r="Q3" s="2"/>
      <c r="R3" s="2"/>
      <c r="S3" s="2"/>
      <c r="T3" s="2"/>
      <c r="U3" s="2"/>
      <c r="V3" s="2"/>
      <c r="W3" s="2"/>
      <c r="X3" s="2"/>
      <c r="Y3" s="2"/>
      <c r="Z3" s="2"/>
      <c r="AA3" s="2"/>
      <c r="AB3" s="2"/>
      <c r="AC3" s="2"/>
      <c r="AD3" s="2"/>
    </row>
    <row r="4" customFormat="false" ht="21.75" hidden="false" customHeight="true" outlineLevel="0" collapsed="false">
      <c r="A4" s="1"/>
      <c r="B4" s="1"/>
      <c r="C4" s="2"/>
      <c r="D4" s="2"/>
      <c r="E4" s="2"/>
      <c r="F4" s="2"/>
      <c r="G4" s="2" t="s">
        <v>2</v>
      </c>
      <c r="H4" s="19" t="str">
        <f aca="false">Dashboard!H4</f>
        <v>Base</v>
      </c>
      <c r="I4" s="2"/>
      <c r="J4" s="2"/>
      <c r="K4" s="2"/>
      <c r="L4" s="2"/>
      <c r="M4" s="2"/>
      <c r="N4" s="2"/>
      <c r="O4" s="2"/>
      <c r="P4" s="2"/>
      <c r="Q4" s="2"/>
      <c r="R4" s="2"/>
      <c r="S4" s="2"/>
      <c r="T4" s="2"/>
      <c r="U4" s="2"/>
      <c r="V4" s="2"/>
      <c r="W4" s="2"/>
      <c r="X4" s="2"/>
      <c r="Y4" s="2"/>
      <c r="Z4" s="2"/>
      <c r="AA4" s="2"/>
      <c r="AB4" s="2"/>
      <c r="AC4" s="2"/>
      <c r="AD4" s="2"/>
    </row>
    <row r="5" customFormat="false" ht="21.75" hidden="false" customHeight="true" outlineLevel="0" collapsed="false">
      <c r="A5" s="1"/>
      <c r="B5" s="1"/>
      <c r="C5" s="2"/>
      <c r="D5" s="30" t="n">
        <v>0</v>
      </c>
      <c r="E5" s="30" t="n">
        <v>1</v>
      </c>
      <c r="F5" s="30" t="n">
        <v>2</v>
      </c>
      <c r="G5" s="30" t="n">
        <v>3</v>
      </c>
      <c r="H5" s="30" t="n">
        <v>4</v>
      </c>
      <c r="I5" s="30" t="n">
        <v>5</v>
      </c>
      <c r="J5" s="2"/>
      <c r="K5" s="2"/>
      <c r="L5" s="2"/>
      <c r="M5" s="2"/>
      <c r="N5" s="2"/>
      <c r="O5" s="2"/>
      <c r="P5" s="2"/>
      <c r="Q5" s="2"/>
      <c r="R5" s="2"/>
      <c r="S5" s="2"/>
      <c r="T5" s="2"/>
      <c r="U5" s="2"/>
      <c r="V5" s="2"/>
      <c r="W5" s="2"/>
      <c r="X5" s="2"/>
      <c r="Y5" s="2"/>
      <c r="Z5" s="2"/>
      <c r="AA5" s="2"/>
      <c r="AB5" s="2"/>
      <c r="AC5" s="2"/>
      <c r="AD5" s="2"/>
    </row>
    <row r="6" customFormat="false" ht="42" hidden="false" customHeight="true" outlineLevel="0" collapsed="false">
      <c r="A6" s="1"/>
      <c r="B6" s="1"/>
      <c r="C6" s="13" t="s">
        <v>85</v>
      </c>
      <c r="D6" s="13" t="s">
        <v>26</v>
      </c>
      <c r="E6" s="13" t="s">
        <v>27</v>
      </c>
      <c r="F6" s="13" t="s">
        <v>28</v>
      </c>
      <c r="G6" s="13" t="s">
        <v>29</v>
      </c>
      <c r="H6" s="13" t="s">
        <v>30</v>
      </c>
      <c r="I6" s="13" t="s">
        <v>31</v>
      </c>
      <c r="J6" s="13" t="s">
        <v>86</v>
      </c>
      <c r="K6" s="2"/>
      <c r="L6" s="2" t="s">
        <v>87</v>
      </c>
      <c r="M6" s="2" t="s">
        <v>88</v>
      </c>
      <c r="N6" s="2" t="s">
        <v>89</v>
      </c>
      <c r="O6" s="2" t="s">
        <v>90</v>
      </c>
      <c r="P6" s="2" t="s">
        <v>91</v>
      </c>
      <c r="Q6" s="2"/>
      <c r="R6" s="2"/>
      <c r="S6" s="2"/>
      <c r="T6" s="2"/>
      <c r="U6" s="2"/>
      <c r="V6" s="2"/>
      <c r="W6" s="2"/>
      <c r="X6" s="2"/>
      <c r="Y6" s="2"/>
      <c r="Z6" s="2"/>
      <c r="AA6" s="2"/>
      <c r="AB6" s="2"/>
      <c r="AC6" s="2"/>
      <c r="AD6" s="2"/>
    </row>
    <row r="7" customFormat="false" ht="31.5" hidden="false" customHeight="true" outlineLevel="0" collapsed="false">
      <c r="A7" s="1"/>
      <c r="B7" s="1"/>
      <c r="C7" s="20" t="s">
        <v>92</v>
      </c>
      <c r="D7" s="17" t="n">
        <f aca="false">IF($D$21&lt;&gt;"Complete","n.a.",SUM(D29,D47,D65,D83,D101,D119,D137,D155,D173,D191))</f>
        <v>0</v>
      </c>
      <c r="E7" s="17" t="n">
        <f aca="false">IF($D$21&lt;&gt;"Complete","n.a.",SUM(E29,E47,E65,E83,E101,E119,E137,E155,E173,E191))</f>
        <v>524.583333333333</v>
      </c>
      <c r="F7" s="17" t="n">
        <f aca="false">IF($D$21&lt;&gt;"Complete","n.a.",SUM(F29,F47,F65,F83,F101,F119,F137,F155,F173,F191))</f>
        <v>1311.66666666667</v>
      </c>
      <c r="G7" s="17" t="n">
        <f aca="false">IF($D$21&lt;&gt;"Complete","n.a.",SUM(G29,G47,G65,G83,G101,G119,G137,G155,G173,G191))</f>
        <v>1430</v>
      </c>
      <c r="H7" s="17" t="n">
        <f aca="false">IF($D$21&lt;&gt;"Complete","n.a.",SUM(H29,H47,H65,H83,H101,H119,H137,H155,H173,H191))</f>
        <v>1430</v>
      </c>
      <c r="I7" s="17" t="n">
        <f aca="false">IF($D$21&lt;&gt;"Complete","n.a.",SUM(I29,I47,I65,I83,I101,I119,I137,I155,I173,I191))</f>
        <v>1430</v>
      </c>
      <c r="J7" s="8"/>
      <c r="K7" s="2"/>
      <c r="L7" s="2" t="s">
        <v>93</v>
      </c>
      <c r="M7" s="31" t="n">
        <f aca="false">IF(COUNTIFS(Initiatives!$C$7:$C$16,L7)=1,MATCH(L7,Initiatives!$C$7:$C$16,0),0)</f>
        <v>1</v>
      </c>
      <c r="N7" s="31" t="str">
        <f aca="false">IF(M7=0,"Invalid ID",INDEX(Initiatives!$AC$7:$AC$16,M7))</f>
        <v>Complete</v>
      </c>
      <c r="O7" s="17" t="n">
        <f aca="false">J38</f>
        <v>-76.2865044489462</v>
      </c>
      <c r="P7" s="17" t="n">
        <f aca="false">E37</f>
        <v>-64</v>
      </c>
      <c r="Q7" s="2"/>
      <c r="R7" s="2"/>
      <c r="S7" s="2"/>
      <c r="T7" s="2"/>
      <c r="U7" s="2"/>
      <c r="V7" s="2"/>
      <c r="W7" s="2"/>
      <c r="X7" s="2"/>
      <c r="Y7" s="2"/>
      <c r="Z7" s="2"/>
      <c r="AA7" s="2"/>
      <c r="AB7" s="2"/>
      <c r="AC7" s="2"/>
      <c r="AD7" s="2"/>
    </row>
    <row r="8" customFormat="false" ht="31.5" hidden="false" customHeight="true" outlineLevel="0" collapsed="false">
      <c r="A8" s="1"/>
      <c r="B8" s="1"/>
      <c r="C8" s="20" t="s">
        <v>94</v>
      </c>
      <c r="D8" s="17" t="n">
        <f aca="false">IF($D$21&lt;&gt;"Complete","n.a.",SUM(D30,D48,D66,D84,D102,D120,D138,D156,D174,D192))</f>
        <v>0</v>
      </c>
      <c r="E8" s="17" t="n">
        <f aca="false">IF($D$21&lt;&gt;"Complete","n.a.",SUM(E30,E48,E66,E84,E102,E120,E138,E156,E174,E192))</f>
        <v>452.666666666667</v>
      </c>
      <c r="F8" s="17" t="n">
        <f aca="false">IF($D$21&lt;&gt;"Complete","n.a.",SUM(F30,F48,F66,F84,F102,F120,F138,F156,F174,F192))</f>
        <v>1025.33333333333</v>
      </c>
      <c r="G8" s="17" t="n">
        <f aca="false">IF($D$21&lt;&gt;"Complete","n.a.",SUM(G30,G48,G66,G84,G102,G120,G138,G156,G174,G192))</f>
        <v>1108</v>
      </c>
      <c r="H8" s="17" t="n">
        <f aca="false">IF($D$21&lt;&gt;"Complete","n.a.",SUM(H30,H48,H66,H84,H102,H120,H138,H156,H174,H192))</f>
        <v>1108</v>
      </c>
      <c r="I8" s="17" t="n">
        <f aca="false">IF($D$21&lt;&gt;"Complete","n.a.",SUM(I30,I48,I66,I84,I102,I120,I138,I156,I174,I192))</f>
        <v>1108</v>
      </c>
      <c r="J8" s="8"/>
      <c r="K8" s="2"/>
      <c r="L8" s="2" t="s">
        <v>95</v>
      </c>
      <c r="M8" s="31" t="n">
        <f aca="false">IF(COUNTIFS(Initiatives!$C$7:$C$16,L8)=1,MATCH(L8,Initiatives!$C$7:$C$16,0),0)</f>
        <v>2</v>
      </c>
      <c r="N8" s="31" t="str">
        <f aca="false">IF(M8=0,"Invalid ID",INDEX(Initiatives!$AC$7:$AC$16,M8))</f>
        <v>Complete</v>
      </c>
      <c r="O8" s="17" t="n">
        <f aca="false">J56</f>
        <v>1249.53257623544</v>
      </c>
      <c r="P8" s="17" t="n">
        <f aca="false">E55</f>
        <v>303.75</v>
      </c>
      <c r="Q8" s="2"/>
      <c r="R8" s="2"/>
      <c r="S8" s="2"/>
      <c r="T8" s="2"/>
      <c r="U8" s="2"/>
      <c r="V8" s="2"/>
      <c r="W8" s="2"/>
      <c r="X8" s="2"/>
      <c r="Y8" s="2"/>
      <c r="Z8" s="2"/>
      <c r="AA8" s="2"/>
      <c r="AB8" s="2"/>
      <c r="AC8" s="2"/>
      <c r="AD8" s="2"/>
    </row>
    <row r="9" customFormat="false" ht="31.5" hidden="false" customHeight="true" outlineLevel="0" collapsed="false">
      <c r="A9" s="1"/>
      <c r="B9" s="1"/>
      <c r="C9" s="20" t="s">
        <v>34</v>
      </c>
      <c r="D9" s="17" t="n">
        <f aca="false">IF($D$21&lt;&gt;"Complete","n.a.",SUM(D31,D49,D67,D85,D103,D121,D139,D157,D175,D193))</f>
        <v>0</v>
      </c>
      <c r="E9" s="17" t="n">
        <f aca="false">IF($D$21&lt;&gt;"Complete","n.a.",SUM(E31,E49,E67,E85,E103,E121,E139,E157,E175,E193))</f>
        <v>160</v>
      </c>
      <c r="F9" s="17" t="n">
        <f aca="false">IF($D$21&lt;&gt;"Complete","n.a.",SUM(F31,F49,F67,F85,F103,F121,F139,F157,F175,F193))</f>
        <v>160</v>
      </c>
      <c r="G9" s="17" t="n">
        <f aca="false">IF($D$21&lt;&gt;"Complete","n.a.",SUM(G31,G49,G67,G85,G103,G121,G139,G157,G175,G193))</f>
        <v>160</v>
      </c>
      <c r="H9" s="17" t="n">
        <f aca="false">IF($D$21&lt;&gt;"Complete","n.a.",SUM(H31,H49,H67,H85,H103,H121,H139,H157,H175,H193))</f>
        <v>160</v>
      </c>
      <c r="I9" s="17" t="n">
        <f aca="false">IF($D$21&lt;&gt;"Complete","n.a.",SUM(I31,I49,I67,I85,I103,I121,I139,I157,I175,I193))</f>
        <v>160</v>
      </c>
      <c r="J9" s="8"/>
      <c r="K9" s="2"/>
      <c r="L9" s="2" t="s">
        <v>96</v>
      </c>
      <c r="M9" s="31" t="n">
        <f aca="false">IF(COUNTIFS(Initiatives!$C$7:$C$16,L9)=1,MATCH(L9,Initiatives!$C$7:$C$16,0),0)</f>
        <v>3</v>
      </c>
      <c r="N9" s="31" t="str">
        <f aca="false">IF(M9=0,"Invalid ID",INDEX(Initiatives!$AC$7:$AC$16,M9))</f>
        <v>Complete</v>
      </c>
      <c r="O9" s="17" t="n">
        <f aca="false">J74</f>
        <v>-93.5899028035505</v>
      </c>
      <c r="P9" s="17" t="n">
        <f aca="false">E73</f>
        <v>-48.3333333333333</v>
      </c>
      <c r="Q9" s="2"/>
      <c r="R9" s="2"/>
      <c r="S9" s="2"/>
      <c r="T9" s="2"/>
      <c r="U9" s="2"/>
      <c r="V9" s="2"/>
      <c r="W9" s="2"/>
      <c r="X9" s="2"/>
      <c r="Y9" s="2"/>
      <c r="Z9" s="2"/>
      <c r="AA9" s="2"/>
      <c r="AB9" s="2"/>
      <c r="AC9" s="2"/>
      <c r="AD9" s="2"/>
    </row>
    <row r="10" customFormat="false" ht="31.5" hidden="false" customHeight="true" outlineLevel="0" collapsed="false">
      <c r="A10" s="1"/>
      <c r="B10" s="1"/>
      <c r="C10" s="20" t="s">
        <v>97</v>
      </c>
      <c r="D10" s="17" t="n">
        <f aca="false">IF($D$21&lt;&gt;"Complete","n.a.",SUM(D33,D51,D69,D87,D105,D123,D141,D159,D177,D195))</f>
        <v>0</v>
      </c>
      <c r="E10" s="17" t="n">
        <f aca="false">IF($D$21&lt;&gt;"Complete","n.a.",SUM(E33,E51,E69,E87,E105,E123,E141,E159,E177,E195))</f>
        <v>101.25</v>
      </c>
      <c r="F10" s="17" t="n">
        <f aca="false">IF($D$21&lt;&gt;"Complete","n.a.",SUM(F33,F51,F69,F87,F105,F123,F141,F159,F177,F195))</f>
        <v>216.333333333333</v>
      </c>
      <c r="G10" s="17" t="n">
        <f aca="false">IF($D$21&lt;&gt;"Complete","n.a.",SUM(G33,G51,G69,G87,G105,G123,G141,G159,G177,G195))</f>
        <v>237</v>
      </c>
      <c r="H10" s="17" t="n">
        <f aca="false">IF($D$21&lt;&gt;"Complete","n.a.",SUM(H33,H51,H69,H87,H105,H123,H141,H159,H177,H195))</f>
        <v>237</v>
      </c>
      <c r="I10" s="17" t="n">
        <f aca="false">IF($D$21&lt;&gt;"Complete","n.a.",SUM(I33,I51,I69,I87,I105,I123,I141,I159,I177,I195))</f>
        <v>237</v>
      </c>
      <c r="J10" s="8"/>
      <c r="K10" s="2"/>
      <c r="L10" s="2" t="s">
        <v>98</v>
      </c>
      <c r="M10" s="31" t="n">
        <f aca="false">IF(COUNTIFS(Initiatives!$C$7:$C$16,L10)=1,MATCH(L10,Initiatives!$C$7:$C$16,0),0)</f>
        <v>4</v>
      </c>
      <c r="N10" s="31" t="str">
        <f aca="false">IF(M10=0,"Invalid ID",INDEX(Initiatives!$AC$7:$AC$16,M10))</f>
        <v>Excluded</v>
      </c>
      <c r="O10" s="17" t="n">
        <f aca="false">J92</f>
        <v>0</v>
      </c>
      <c r="P10" s="17" t="n">
        <f aca="false">E91</f>
        <v>0</v>
      </c>
      <c r="Q10" s="2"/>
      <c r="R10" s="2"/>
      <c r="S10" s="2"/>
      <c r="T10" s="2"/>
      <c r="U10" s="2"/>
      <c r="V10" s="2"/>
      <c r="W10" s="2"/>
      <c r="X10" s="2"/>
      <c r="Y10" s="2"/>
      <c r="Z10" s="2"/>
      <c r="AA10" s="2"/>
      <c r="AB10" s="2"/>
      <c r="AC10" s="2"/>
      <c r="AD10" s="2"/>
    </row>
    <row r="11" customFormat="false" ht="31.5" hidden="false" customHeight="true" outlineLevel="0" collapsed="false">
      <c r="A11" s="1"/>
      <c r="B11" s="1"/>
      <c r="C11" s="20" t="s">
        <v>99</v>
      </c>
      <c r="D11" s="17" t="n">
        <f aca="false">IF($D$21&lt;&gt;"Complete","n.a.",SUM(D34,D52,D70,D88,D106,D124,D142,D160,D178,D196))</f>
        <v>670</v>
      </c>
      <c r="E11" s="17" t="n">
        <f aca="false">IF($D$21&lt;&gt;"Complete","n.a.",SUM(E34,E52,E70,E88,E106,E124,E142,E160,E178,E196))</f>
        <v>0</v>
      </c>
      <c r="F11" s="17" t="n">
        <f aca="false">IF($D$21&lt;&gt;"Complete","n.a.",SUM(F34,F52,F70,F88,F106,F124,F142,F160,F178,F196))</f>
        <v>0</v>
      </c>
      <c r="G11" s="17" t="n">
        <f aca="false">IF($D$21&lt;&gt;"Complete","n.a.",SUM(G34,G52,G70,G88,G106,G124,G142,G160,G178,G196))</f>
        <v>0</v>
      </c>
      <c r="H11" s="17" t="n">
        <f aca="false">IF($D$21&lt;&gt;"Complete","n.a.",SUM(H34,H52,H70,H88,H106,H124,H142,H160,H178,H196))</f>
        <v>0</v>
      </c>
      <c r="I11" s="17" t="n">
        <f aca="false">IF($D$21&lt;&gt;"Complete","n.a.",SUM(I34,I52,I70,I88,I106,I124,I142,I160,I178,I196))</f>
        <v>0</v>
      </c>
      <c r="J11" s="8"/>
      <c r="K11" s="2"/>
      <c r="L11" s="2" t="s">
        <v>100</v>
      </c>
      <c r="M11" s="31" t="n">
        <f aca="false">IF(COUNTIFS(Initiatives!$C$7:$C$16,L11)=1,MATCH(L11,Initiatives!$C$7:$C$16,0),0)</f>
        <v>5</v>
      </c>
      <c r="N11" s="31" t="str">
        <f aca="false">IF(M11=0,"Invalid ID",INDEX(Initiatives!$AC$7:$AC$16,M11))</f>
        <v>Excluded</v>
      </c>
      <c r="O11" s="17" t="n">
        <f aca="false">J110</f>
        <v>0</v>
      </c>
      <c r="P11" s="17" t="n">
        <f aca="false">E109</f>
        <v>0</v>
      </c>
      <c r="Q11" s="2"/>
      <c r="R11" s="2"/>
      <c r="S11" s="2"/>
      <c r="T11" s="2"/>
      <c r="U11" s="2"/>
      <c r="V11" s="2"/>
      <c r="W11" s="2"/>
      <c r="X11" s="2"/>
      <c r="Y11" s="2"/>
      <c r="Z11" s="2"/>
      <c r="AA11" s="2"/>
      <c r="AB11" s="2"/>
      <c r="AC11" s="2"/>
      <c r="AD11" s="2"/>
    </row>
    <row r="12" customFormat="false" ht="31.5" hidden="false" customHeight="true" outlineLevel="0" collapsed="false">
      <c r="A12" s="1"/>
      <c r="B12" s="1"/>
      <c r="C12" s="20" t="s">
        <v>101</v>
      </c>
      <c r="D12" s="17" t="n">
        <f aca="false">IF($D$21&lt;&gt;"Complete","n.a.",SUM(D35,D36,D53,D54,D71,D72,D89,D90,D107,D108,D125,D126,D143,D144,D161,D162,D179,D180,D197,D198))</f>
        <v>300</v>
      </c>
      <c r="E12" s="17" t="n">
        <f aca="false">IF($D$21&lt;&gt;"Complete","n.a.",SUM(E35,E36,E53,E54,E71,E72,E89,E90,E107,E108,E125,E126,E143,E144,E161,E162,E179,E180,E197,E198))</f>
        <v>0</v>
      </c>
      <c r="F12" s="17" t="n">
        <f aca="false">IF($D$21&lt;&gt;"Complete","n.a.",SUM(F35,F36,F53,F54,F71,F72,F89,F90,F107,F108,F125,F126,F143,F144,F161,F162,F179,F180,F197,F198))</f>
        <v>0</v>
      </c>
      <c r="G12" s="17" t="n">
        <f aca="false">IF($D$21&lt;&gt;"Complete","n.a.",SUM(G35,G36,G53,G54,G71,G72,G89,G90,G107,G108,G125,G126,G143,G144,G161,G162,G179,G180,G197,G198))</f>
        <v>0</v>
      </c>
      <c r="H12" s="17" t="n">
        <f aca="false">IF($D$21&lt;&gt;"Complete","n.a.",SUM(H35,H36,H53,H54,H71,H72,H89,H90,H107,H108,H125,H126,H143,H144,H161,H162,H179,H180,H197,H198))</f>
        <v>0</v>
      </c>
      <c r="I12" s="17" t="n">
        <f aca="false">IF($D$21&lt;&gt;"Complete","n.a.",SUM(I35,I36,I53,I54,I71,I72,I89,I90,I107,I108,I125,I126,I143,I144,I161,I162,I179,I180,I197,I198))</f>
        <v>0</v>
      </c>
      <c r="J12" s="8"/>
      <c r="K12" s="2"/>
      <c r="L12" s="2" t="s">
        <v>102</v>
      </c>
      <c r="M12" s="31" t="n">
        <f aca="false">IF(COUNTIFS(Initiatives!$C$7:$C$16,L12)=1,MATCH(L12,Initiatives!$C$7:$C$16,0),0)</f>
        <v>6</v>
      </c>
      <c r="N12" s="31" t="str">
        <f aca="false">IF(M12=0,"Invalid ID",INDEX(Initiatives!$AC$7:$AC$16,M12))</f>
        <v>Excluded</v>
      </c>
      <c r="O12" s="17" t="n">
        <f aca="false">J128</f>
        <v>0</v>
      </c>
      <c r="P12" s="17" t="n">
        <f aca="false">E127</f>
        <v>0</v>
      </c>
      <c r="Q12" s="2"/>
      <c r="R12" s="2"/>
      <c r="S12" s="2"/>
      <c r="T12" s="2"/>
      <c r="U12" s="2"/>
      <c r="V12" s="2"/>
      <c r="W12" s="2"/>
      <c r="X12" s="2"/>
      <c r="Y12" s="2"/>
      <c r="Z12" s="2"/>
      <c r="AA12" s="2"/>
      <c r="AB12" s="2"/>
      <c r="AC12" s="2"/>
      <c r="AD12" s="2"/>
    </row>
    <row r="13" customFormat="false" ht="31.5" hidden="false" customHeight="true" outlineLevel="0" collapsed="false">
      <c r="A13" s="1"/>
      <c r="B13" s="1"/>
      <c r="C13" s="32" t="s">
        <v>32</v>
      </c>
      <c r="D13" s="33" t="n">
        <f aca="false">IF($D$21&lt;&gt;"Complete","n.a.",SUM(D37,D55,D73,D91,D109,D127,D145,D163,D181,D199))</f>
        <v>-970</v>
      </c>
      <c r="E13" s="33" t="n">
        <f aca="false">IF($D$21&lt;&gt;"Complete","n.a.",SUM(E37,E55,E73,E91,E109,E127,E145,E163,E181,E199))</f>
        <v>191.416666666667</v>
      </c>
      <c r="F13" s="33" t="n">
        <f aca="false">IF($D$21&lt;&gt;"Complete","n.a.",SUM(F37,F55,F73,F91,F109,F127,F145,F163,F181,F199))</f>
        <v>649</v>
      </c>
      <c r="G13" s="33" t="n">
        <f aca="false">IF($D$21&lt;&gt;"Complete","n.a.",SUM(G37,G55,G73,G91,G109,G127,G145,G163,G181,G199))</f>
        <v>711</v>
      </c>
      <c r="H13" s="33" t="n">
        <f aca="false">IF($D$21&lt;&gt;"Complete","n.a.",SUM(H37,H55,H73,H91,H109,H127,H145,H163,H181,H199))</f>
        <v>711</v>
      </c>
      <c r="I13" s="33" t="n">
        <f aca="false">IF($D$21&lt;&gt;"Complete","n.a.",SUM(I37,I55,I73,I91,I109,I127,I145,I163,I181,I199))</f>
        <v>711</v>
      </c>
      <c r="J13" s="34"/>
      <c r="K13" s="2"/>
      <c r="L13" s="2" t="s">
        <v>103</v>
      </c>
      <c r="M13" s="31" t="n">
        <f aca="false">IF(COUNTIFS(Initiatives!$C$7:$C$16,L13)=1,MATCH(L13,Initiatives!$C$7:$C$16,0),0)</f>
        <v>7</v>
      </c>
      <c r="N13" s="31" t="str">
        <f aca="false">IF(M13=0,"Invalid ID",INDEX(Initiatives!$AC$7:$AC$16,M13))</f>
        <v>Excluded</v>
      </c>
      <c r="O13" s="17" t="n">
        <f aca="false">J146</f>
        <v>0</v>
      </c>
      <c r="P13" s="17" t="n">
        <f aca="false">E145</f>
        <v>0</v>
      </c>
      <c r="Q13" s="2"/>
      <c r="R13" s="2"/>
      <c r="S13" s="2"/>
      <c r="T13" s="2"/>
      <c r="U13" s="2"/>
      <c r="V13" s="2"/>
      <c r="W13" s="2"/>
      <c r="X13" s="2"/>
      <c r="Y13" s="2"/>
      <c r="Z13" s="2"/>
      <c r="AA13" s="2"/>
      <c r="AB13" s="2"/>
      <c r="AC13" s="2"/>
      <c r="AD13" s="2"/>
    </row>
    <row r="14" customFormat="false" ht="31.5" hidden="false" customHeight="true" outlineLevel="0" collapsed="false">
      <c r="A14" s="1"/>
      <c r="B14" s="1"/>
      <c r="C14" s="32" t="s">
        <v>104</v>
      </c>
      <c r="D14" s="33" t="n">
        <f aca="false">IF($D$21&lt;&gt;"Complete","n.a.",SUM(D38,D56,D74,D92,D110,D128,D146,D164,D182,D200))</f>
        <v>-970</v>
      </c>
      <c r="E14" s="33" t="n">
        <f aca="false">IF($D$21&lt;&gt;"Complete","n.a.",SUM(E38,E56,E74,E92,E110,E128,E146,E164,E182,E200))</f>
        <v>170.907738095238</v>
      </c>
      <c r="F14" s="33" t="n">
        <f aca="false">IF($D$21&lt;&gt;"Complete","n.a.",SUM(F38,F56,F74,F92,F110,F128,F146,F164,F182,F200))</f>
        <v>517.378826530612</v>
      </c>
      <c r="G14" s="33" t="n">
        <f aca="false">IF($D$21&lt;&gt;"Complete","n.a.",SUM(G38,G56,G74,G92,G110,G128,G146,G164,G182,G200))</f>
        <v>506.075756195335</v>
      </c>
      <c r="H14" s="33" t="n">
        <f aca="false">IF($D$21&lt;&gt;"Complete","n.a.",SUM(H38,H56,H74,H92,H110,H128,H146,H164,H182,H200))</f>
        <v>451.853353745835</v>
      </c>
      <c r="I14" s="33" t="n">
        <f aca="false">IF($D$21&lt;&gt;"Complete","n.a.",SUM(I38,I56,I74,I92,I110,I128,I146,I164,I182,I200))</f>
        <v>403.440494415924</v>
      </c>
      <c r="J14" s="33" t="n">
        <f aca="false">IF(COUNT(D14:I14)=6,SUM(D14:I14),"n.a.")</f>
        <v>1079.65616898294</v>
      </c>
      <c r="K14" s="2"/>
      <c r="L14" s="2" t="s">
        <v>105</v>
      </c>
      <c r="M14" s="31" t="n">
        <f aca="false">IF(COUNTIFS(Initiatives!$C$7:$C$16,L14)=1,MATCH(L14,Initiatives!$C$7:$C$16,0),0)</f>
        <v>8</v>
      </c>
      <c r="N14" s="31" t="str">
        <f aca="false">IF(M14=0,"Invalid ID",INDEX(Initiatives!$AC$7:$AC$16,M14))</f>
        <v>Excluded</v>
      </c>
      <c r="O14" s="17" t="n">
        <f aca="false">J164</f>
        <v>0</v>
      </c>
      <c r="P14" s="17" t="n">
        <f aca="false">E163</f>
        <v>0</v>
      </c>
      <c r="Q14" s="2"/>
      <c r="R14" s="2"/>
      <c r="S14" s="2"/>
      <c r="T14" s="2"/>
      <c r="U14" s="2"/>
      <c r="V14" s="2"/>
      <c r="W14" s="2"/>
      <c r="X14" s="2"/>
      <c r="Y14" s="2"/>
      <c r="Z14" s="2"/>
      <c r="AA14" s="2"/>
      <c r="AB14" s="2"/>
      <c r="AC14" s="2"/>
      <c r="AD14" s="2"/>
    </row>
    <row r="15" customFormat="false" ht="21.75" hidden="false" customHeight="true" outlineLevel="0" collapsed="false">
      <c r="A15" s="1"/>
      <c r="B15" s="1"/>
      <c r="C15" s="2"/>
      <c r="D15" s="8"/>
      <c r="E15" s="8"/>
      <c r="F15" s="8"/>
      <c r="G15" s="8"/>
      <c r="H15" s="8"/>
      <c r="I15" s="8"/>
      <c r="J15" s="8"/>
      <c r="K15" s="2"/>
      <c r="L15" s="2" t="s">
        <v>106</v>
      </c>
      <c r="M15" s="31" t="n">
        <f aca="false">IF(COUNTIFS(Initiatives!$C$7:$C$16,L15)=1,MATCH(L15,Initiatives!$C$7:$C$16,0),0)</f>
        <v>9</v>
      </c>
      <c r="N15" s="31" t="str">
        <f aca="false">IF(M15=0,"Invalid ID",INDEX(Initiatives!$AC$7:$AC$16,M15))</f>
        <v>Excluded</v>
      </c>
      <c r="O15" s="17" t="n">
        <f aca="false">J182</f>
        <v>0</v>
      </c>
      <c r="P15" s="17" t="n">
        <f aca="false">E181</f>
        <v>0</v>
      </c>
      <c r="Q15" s="2"/>
      <c r="R15" s="2"/>
      <c r="S15" s="2"/>
      <c r="T15" s="2"/>
      <c r="U15" s="2"/>
      <c r="V15" s="2"/>
      <c r="W15" s="2"/>
      <c r="X15" s="2"/>
      <c r="Y15" s="2"/>
      <c r="Z15" s="2"/>
      <c r="AA15" s="2"/>
      <c r="AB15" s="2"/>
      <c r="AC15" s="2"/>
      <c r="AD15" s="2"/>
    </row>
    <row r="16" customFormat="false" ht="21.75" hidden="false" customHeight="true" outlineLevel="0" collapsed="false">
      <c r="A16" s="1"/>
      <c r="B16" s="1"/>
      <c r="C16" s="2"/>
      <c r="D16" s="8"/>
      <c r="E16" s="8"/>
      <c r="F16" s="8"/>
      <c r="G16" s="8"/>
      <c r="H16" s="8"/>
      <c r="I16" s="8"/>
      <c r="J16" s="8"/>
      <c r="K16" s="2"/>
      <c r="L16" s="2" t="s">
        <v>107</v>
      </c>
      <c r="M16" s="31" t="n">
        <f aca="false">IF(COUNTIFS(Initiatives!$C$7:$C$16,L16)=1,MATCH(L16,Initiatives!$C$7:$C$16,0),0)</f>
        <v>10</v>
      </c>
      <c r="N16" s="31" t="str">
        <f aca="false">IF(M16=0,"Invalid ID",INDEX(Initiatives!$AC$7:$AC$16,M16))</f>
        <v>Excluded</v>
      </c>
      <c r="O16" s="17" t="n">
        <f aca="false">J200</f>
        <v>0</v>
      </c>
      <c r="P16" s="17" t="n">
        <f aca="false">E199</f>
        <v>0</v>
      </c>
      <c r="Q16" s="2"/>
      <c r="R16" s="2"/>
      <c r="S16" s="2"/>
      <c r="T16" s="2"/>
      <c r="U16" s="2"/>
      <c r="V16" s="2"/>
      <c r="W16" s="2"/>
      <c r="X16" s="2"/>
      <c r="Y16" s="2"/>
      <c r="Z16" s="2"/>
      <c r="AA16" s="2"/>
      <c r="AB16" s="2"/>
      <c r="AC16" s="2"/>
      <c r="AD16" s="2"/>
    </row>
    <row r="17" customFormat="false" ht="21.75" hidden="false" customHeight="true" outlineLevel="0" collapsed="false">
      <c r="A17" s="1"/>
      <c r="B17" s="1"/>
      <c r="C17" s="2" t="s">
        <v>108</v>
      </c>
      <c r="D17" s="16" t="n">
        <f aca="false">COUNTIFS(Initiatives!AB7:AB16,"Yes")</f>
        <v>3</v>
      </c>
      <c r="E17" s="8"/>
      <c r="F17" s="8"/>
      <c r="G17" s="8"/>
      <c r="H17" s="8"/>
      <c r="I17" s="8"/>
      <c r="J17" s="8"/>
      <c r="K17" s="2"/>
      <c r="L17" s="2"/>
      <c r="M17" s="2"/>
      <c r="N17" s="2"/>
      <c r="O17" s="2"/>
      <c r="P17" s="2"/>
      <c r="Q17" s="2"/>
      <c r="R17" s="2"/>
      <c r="S17" s="2"/>
      <c r="T17" s="2"/>
      <c r="U17" s="2"/>
      <c r="V17" s="2"/>
      <c r="W17" s="2"/>
      <c r="X17" s="2"/>
      <c r="Y17" s="2"/>
      <c r="Z17" s="2"/>
      <c r="AA17" s="2"/>
      <c r="AB17" s="2"/>
      <c r="AC17" s="2"/>
      <c r="AD17" s="2"/>
    </row>
    <row r="18" customFormat="false" ht="21.75" hidden="false" customHeight="true" outlineLevel="0" collapsed="false">
      <c r="A18" s="1"/>
      <c r="B18" s="1"/>
      <c r="C18" s="2" t="s">
        <v>109</v>
      </c>
      <c r="D18" s="16" t="n">
        <f aca="false">COUNTIFS(Initiatives!AB7:AB16,"Yes",Initiatives!AC7:AC16,"&lt;&gt;Complete")+COUNTIFS(Initiatives!AB7:AB16,"&lt;&gt;Yes",Initiatives!AB7:AB16,"&lt;&gt;No")</f>
        <v>0</v>
      </c>
      <c r="E18" s="8"/>
      <c r="F18" s="8"/>
      <c r="G18" s="8"/>
      <c r="H18" s="8"/>
      <c r="I18" s="8"/>
      <c r="J18" s="8"/>
      <c r="K18" s="2"/>
      <c r="L18" s="2"/>
      <c r="M18" s="2"/>
      <c r="N18" s="2"/>
      <c r="O18" s="2"/>
      <c r="P18" s="2"/>
      <c r="Q18" s="2"/>
      <c r="R18" s="2"/>
      <c r="S18" s="2"/>
      <c r="T18" s="2"/>
      <c r="U18" s="2"/>
      <c r="V18" s="2"/>
      <c r="W18" s="2"/>
      <c r="X18" s="2"/>
      <c r="Y18" s="2"/>
      <c r="Z18" s="2"/>
      <c r="AA18" s="2"/>
      <c r="AB18" s="2"/>
      <c r="AC18" s="2"/>
      <c r="AD18" s="2"/>
    </row>
    <row r="19" customFormat="false" ht="21.75" hidden="false" customHeight="true" outlineLevel="0" collapsed="false">
      <c r="A19" s="1"/>
      <c r="B19" s="1"/>
      <c r="C19" s="2" t="s">
        <v>110</v>
      </c>
      <c r="D19" s="16" t="n">
        <f aca="false">COUNTIFS(Initiatives!AB7:AB16,"Yes",Initiatives!AD7:AD16,"&lt;&gt;Complete")</f>
        <v>3</v>
      </c>
      <c r="E19" s="8"/>
      <c r="F19" s="8"/>
      <c r="G19" s="8"/>
      <c r="H19" s="8"/>
      <c r="I19" s="8"/>
      <c r="J19" s="8"/>
      <c r="K19" s="2"/>
      <c r="L19" s="2"/>
      <c r="M19" s="2"/>
      <c r="N19" s="2"/>
      <c r="O19" s="2"/>
      <c r="P19" s="2"/>
      <c r="Q19" s="2"/>
      <c r="R19" s="2"/>
      <c r="S19" s="2"/>
      <c r="T19" s="2"/>
      <c r="U19" s="2"/>
      <c r="V19" s="2"/>
      <c r="W19" s="2"/>
      <c r="X19" s="2"/>
      <c r="Y19" s="2"/>
      <c r="Z19" s="2"/>
      <c r="AA19" s="2"/>
      <c r="AB19" s="2"/>
      <c r="AC19" s="2"/>
      <c r="AD19" s="2"/>
    </row>
    <row r="20" customFormat="false" ht="21.75" hidden="false" customHeight="true" outlineLevel="0" collapsed="false">
      <c r="A20" s="1"/>
      <c r="B20" s="1"/>
      <c r="C20" s="2" t="s">
        <v>111</v>
      </c>
      <c r="D20" s="16" t="n">
        <f aca="false">COUNTIFS(Initiatives!AB7:AB16,"Yes",Initiatives!X7:X16,"Walk")</f>
        <v>0</v>
      </c>
      <c r="E20" s="8"/>
      <c r="F20" s="8"/>
      <c r="G20" s="8"/>
      <c r="H20" s="8"/>
      <c r="I20" s="8"/>
      <c r="J20" s="8"/>
      <c r="K20" s="2"/>
      <c r="L20" s="2"/>
      <c r="M20" s="2"/>
      <c r="N20" s="2"/>
      <c r="O20" s="2"/>
      <c r="P20" s="2"/>
      <c r="Q20" s="2"/>
      <c r="R20" s="2"/>
      <c r="S20" s="2"/>
      <c r="T20" s="2"/>
      <c r="U20" s="2"/>
      <c r="V20" s="2"/>
      <c r="W20" s="2"/>
      <c r="X20" s="2"/>
      <c r="Y20" s="2"/>
      <c r="Z20" s="2"/>
      <c r="AA20" s="2"/>
      <c r="AB20" s="2"/>
      <c r="AC20" s="2"/>
      <c r="AD20" s="2"/>
    </row>
    <row r="21" customFormat="false" ht="21.75" hidden="false" customHeight="true" outlineLevel="0" collapsed="false">
      <c r="A21" s="1"/>
      <c r="B21" s="1"/>
      <c r="C21" s="2" t="s">
        <v>112</v>
      </c>
      <c r="D21" s="16" t="str">
        <f aca="false">IF(Assumptions!D42&lt;&gt;"Complete","Missing / invalid assumptions",IF(D18&gt;0,"Unpriced initiatives",IF(D17=0,"No included initiatives","Complete")))</f>
        <v>Complete</v>
      </c>
      <c r="E21" s="8"/>
      <c r="F21" s="8"/>
      <c r="G21" s="8"/>
      <c r="H21" s="8"/>
      <c r="I21" s="8"/>
      <c r="J21" s="8"/>
      <c r="K21" s="2"/>
      <c r="L21" s="2"/>
      <c r="M21" s="2"/>
      <c r="N21" s="2"/>
      <c r="O21" s="2"/>
      <c r="P21" s="2"/>
      <c r="Q21" s="2"/>
      <c r="R21" s="2"/>
      <c r="S21" s="2"/>
      <c r="T21" s="2"/>
      <c r="U21" s="2"/>
      <c r="V21" s="2"/>
      <c r="W21" s="2"/>
      <c r="X21" s="2"/>
      <c r="Y21" s="2"/>
      <c r="Z21" s="2"/>
      <c r="AA21" s="2"/>
      <c r="AB21" s="2"/>
      <c r="AC21" s="2"/>
      <c r="AD21" s="2"/>
    </row>
    <row r="22" customFormat="false" ht="21.75" hidden="false" customHeight="true" outlineLevel="0" collapsed="false">
      <c r="A22" s="1"/>
      <c r="B22" s="1"/>
      <c r="C22" s="2"/>
      <c r="D22" s="8"/>
      <c r="E22" s="8"/>
      <c r="F22" s="8"/>
      <c r="G22" s="8"/>
      <c r="H22" s="8"/>
      <c r="I22" s="8"/>
      <c r="J22" s="8"/>
      <c r="K22" s="2"/>
      <c r="L22" s="2"/>
      <c r="M22" s="2"/>
      <c r="N22" s="2"/>
      <c r="O22" s="2"/>
      <c r="P22" s="2"/>
      <c r="Q22" s="2"/>
      <c r="R22" s="2"/>
      <c r="S22" s="2"/>
      <c r="T22" s="2"/>
      <c r="U22" s="2"/>
      <c r="V22" s="2"/>
      <c r="W22" s="2"/>
      <c r="X22" s="2"/>
      <c r="Y22" s="2"/>
      <c r="Z22" s="2"/>
      <c r="AA22" s="2"/>
      <c r="AB22" s="2"/>
      <c r="AC22" s="2"/>
      <c r="AD22" s="2"/>
    </row>
    <row r="23" customFormat="false" ht="21.75" hidden="false" customHeight="true" outlineLevel="0" collapsed="false">
      <c r="A23" s="1"/>
      <c r="B23" s="1"/>
      <c r="C23" s="2"/>
      <c r="D23" s="8"/>
      <c r="E23" s="8"/>
      <c r="F23" s="8"/>
      <c r="G23" s="8"/>
      <c r="H23" s="8"/>
      <c r="I23" s="8"/>
      <c r="J23" s="8"/>
      <c r="K23" s="2"/>
      <c r="L23" s="2"/>
      <c r="M23" s="2"/>
      <c r="N23" s="2"/>
      <c r="O23" s="2"/>
      <c r="P23" s="2"/>
      <c r="Q23" s="2"/>
      <c r="R23" s="2"/>
      <c r="S23" s="2"/>
      <c r="T23" s="2"/>
      <c r="U23" s="2"/>
      <c r="V23" s="2"/>
      <c r="W23" s="2"/>
      <c r="X23" s="2"/>
      <c r="Y23" s="2"/>
      <c r="Z23" s="2"/>
      <c r="AA23" s="2"/>
      <c r="AB23" s="2"/>
      <c r="AC23" s="2"/>
      <c r="AD23" s="2"/>
    </row>
    <row r="24" customFormat="false" ht="21.75" hidden="false" customHeight="true" outlineLevel="0" collapsed="false">
      <c r="A24" s="1"/>
      <c r="B24" s="1"/>
      <c r="C24" s="2"/>
      <c r="D24" s="8"/>
      <c r="E24" s="8"/>
      <c r="F24" s="8"/>
      <c r="G24" s="8"/>
      <c r="H24" s="8"/>
      <c r="I24" s="8"/>
      <c r="J24" s="8"/>
      <c r="K24" s="2"/>
      <c r="L24" s="2"/>
      <c r="M24" s="2"/>
      <c r="N24" s="2"/>
      <c r="O24" s="2"/>
      <c r="P24" s="2"/>
      <c r="Q24" s="2"/>
      <c r="R24" s="2"/>
      <c r="S24" s="2"/>
      <c r="T24" s="2"/>
      <c r="U24" s="2"/>
      <c r="V24" s="2"/>
      <c r="W24" s="2"/>
      <c r="X24" s="2"/>
      <c r="Y24" s="2"/>
      <c r="Z24" s="2"/>
      <c r="AA24" s="2"/>
      <c r="AB24" s="2"/>
      <c r="AC24" s="2"/>
      <c r="AD24" s="2"/>
    </row>
    <row r="25" customFormat="false" ht="21.75" hidden="false" customHeight="true" outlineLevel="0" collapsed="false">
      <c r="A25" s="1"/>
      <c r="B25" s="1"/>
      <c r="C25" s="35" t="s">
        <v>93</v>
      </c>
      <c r="D25" s="36" t="str">
        <f aca="false">IF($M$7=0,"Invalid ID",INDEX(Initiatives!$D$7:$D$16,$M$7))</f>
        <v>Cross-sell existing customers</v>
      </c>
      <c r="E25" s="10"/>
      <c r="F25" s="10"/>
      <c r="G25" s="10"/>
      <c r="H25" s="10"/>
      <c r="I25" s="10"/>
      <c r="J25" s="10"/>
      <c r="K25" s="2"/>
      <c r="L25" s="2"/>
      <c r="M25" s="2"/>
      <c r="N25" s="2"/>
      <c r="O25" s="2"/>
      <c r="P25" s="2"/>
      <c r="Q25" s="2"/>
      <c r="R25" s="2"/>
      <c r="S25" s="2"/>
      <c r="T25" s="2"/>
      <c r="U25" s="2"/>
      <c r="V25" s="2"/>
      <c r="W25" s="2"/>
      <c r="X25" s="2"/>
      <c r="Y25" s="2"/>
      <c r="Z25" s="2"/>
      <c r="AA25" s="2"/>
      <c r="AB25" s="2"/>
      <c r="AC25" s="2"/>
      <c r="AD25" s="2"/>
    </row>
    <row r="26" customFormat="false" ht="21.75" hidden="false" customHeight="true" outlineLevel="0" collapsed="false">
      <c r="A26" s="1"/>
      <c r="B26" s="1"/>
      <c r="C26" s="2" t="s">
        <v>113</v>
      </c>
      <c r="D26" s="37" t="n">
        <f aca="false">IF($N$7="Excluded",0,IF(OR($N$7&lt;&gt;"Complete",Assumptions!$D$42&lt;&gt;"Complete"),"n.a.",0))</f>
        <v>0</v>
      </c>
      <c r="E26" s="37" t="n">
        <f aca="false">IF($N$7="Excluded",0,IF(OR($N$7&lt;&gt;"Complete",Assumptions!$D$42&lt;&gt;"Complete"),"n.a.",(IF(INDEX(Initiatives!$N$7:$N$16,$M$7)=0,MAX(0,12-(INDEX(Initiatives!$M$7:$M$16,$M$7)-1+Assumptions!$E$34)),MIN(MAX(0,12-(INDEX(Initiatives!$M$7:$M$16,$M$7)-1+Assumptions!$E$34)),INDEX(Initiatives!$N$7:$N$16,$M$7))^2/(2*MAX(1,INDEX(Initiatives!$N$7:$N$16,$M$7)))+MAX(0,MAX(0,12-(INDEX(Initiatives!$M$7:$M$16,$M$7)-1+Assumptions!$E$34))-INDEX(Initiatives!$N$7:$N$16,$M$7)))-IF(INDEX(Initiatives!$N$7:$N$16,$M$7)=0,MAX(0,0-(INDEX(Initiatives!$M$7:$M$16,$M$7)-1+Assumptions!$E$34)),MIN(MAX(0,0-(INDEX(Initiatives!$M$7:$M$16,$M$7)-1+Assumptions!$E$34)),INDEX(Initiatives!$N$7:$N$16,$M$7))^2/(2*MAX(1,INDEX(Initiatives!$N$7:$N$16,$M$7)))+MAX(0,MAX(0,0-(INDEX(Initiatives!$M$7:$M$16,$M$7)-1+Assumptions!$E$34))-INDEX(Initiatives!$N$7:$N$16,$M$7))))/12))</f>
        <v>0.125</v>
      </c>
      <c r="F26" s="37" t="n">
        <f aca="false">IF($N$7="Excluded",0,IF(OR($N$7&lt;&gt;"Complete",Assumptions!$D$42&lt;&gt;"Complete"),"n.a.",(IF(INDEX(Initiatives!$N$7:$N$16,$M$7)=0,MAX(0,24-(INDEX(Initiatives!$M$7:$M$16,$M$7)-1+Assumptions!$E$34)),MIN(MAX(0,24-(INDEX(Initiatives!$M$7:$M$16,$M$7)-1+Assumptions!$E$34)),INDEX(Initiatives!$N$7:$N$16,$M$7))^2/(2*MAX(1,INDEX(Initiatives!$N$7:$N$16,$M$7)))+MAX(0,MAX(0,24-(INDEX(Initiatives!$M$7:$M$16,$M$7)-1+Assumptions!$E$34))-INDEX(Initiatives!$N$7:$N$16,$M$7)))-IF(INDEX(Initiatives!$N$7:$N$16,$M$7)=0,MAX(0,12-(INDEX(Initiatives!$M$7:$M$16,$M$7)-1+Assumptions!$E$34)),MIN(MAX(0,12-(INDEX(Initiatives!$M$7:$M$16,$M$7)-1+Assumptions!$E$34)),INDEX(Initiatives!$N$7:$N$16,$M$7))^2/(2*MAX(1,INDEX(Initiatives!$N$7:$N$16,$M$7)))+MAX(0,MAX(0,12-(INDEX(Initiatives!$M$7:$M$16,$M$7)-1+Assumptions!$E$34))-INDEX(Initiatives!$N$7:$N$16,$M$7))))/12))</f>
        <v>0.875</v>
      </c>
      <c r="G26" s="37" t="n">
        <f aca="false">IF($N$7="Excluded",0,IF(OR($N$7&lt;&gt;"Complete",Assumptions!$D$42&lt;&gt;"Complete"),"n.a.",(IF(INDEX(Initiatives!$N$7:$N$16,$M$7)=0,MAX(0,36-(INDEX(Initiatives!$M$7:$M$16,$M$7)-1+Assumptions!$E$34)),MIN(MAX(0,36-(INDEX(Initiatives!$M$7:$M$16,$M$7)-1+Assumptions!$E$34)),INDEX(Initiatives!$N$7:$N$16,$M$7))^2/(2*MAX(1,INDEX(Initiatives!$N$7:$N$16,$M$7)))+MAX(0,MAX(0,36-(INDEX(Initiatives!$M$7:$M$16,$M$7)-1+Assumptions!$E$34))-INDEX(Initiatives!$N$7:$N$16,$M$7)))-IF(INDEX(Initiatives!$N$7:$N$16,$M$7)=0,MAX(0,24-(INDEX(Initiatives!$M$7:$M$16,$M$7)-1+Assumptions!$E$34)),MIN(MAX(0,24-(INDEX(Initiatives!$M$7:$M$16,$M$7)-1+Assumptions!$E$34)),INDEX(Initiatives!$N$7:$N$16,$M$7))^2/(2*MAX(1,INDEX(Initiatives!$N$7:$N$16,$M$7)))+MAX(0,MAX(0,24-(INDEX(Initiatives!$M$7:$M$16,$M$7)-1+Assumptions!$E$34))-INDEX(Initiatives!$N$7:$N$16,$M$7))))/12))</f>
        <v>1</v>
      </c>
      <c r="H26" s="37" t="n">
        <f aca="false">IF($N$7="Excluded",0,IF(OR($N$7&lt;&gt;"Complete",Assumptions!$D$42&lt;&gt;"Complete"),"n.a.",(IF(INDEX(Initiatives!$N$7:$N$16,$M$7)=0,MAX(0,48-(INDEX(Initiatives!$M$7:$M$16,$M$7)-1+Assumptions!$E$34)),MIN(MAX(0,48-(INDEX(Initiatives!$M$7:$M$16,$M$7)-1+Assumptions!$E$34)),INDEX(Initiatives!$N$7:$N$16,$M$7))^2/(2*MAX(1,INDEX(Initiatives!$N$7:$N$16,$M$7)))+MAX(0,MAX(0,48-(INDEX(Initiatives!$M$7:$M$16,$M$7)-1+Assumptions!$E$34))-INDEX(Initiatives!$N$7:$N$16,$M$7)))-IF(INDEX(Initiatives!$N$7:$N$16,$M$7)=0,MAX(0,36-(INDEX(Initiatives!$M$7:$M$16,$M$7)-1+Assumptions!$E$34)),MIN(MAX(0,36-(INDEX(Initiatives!$M$7:$M$16,$M$7)-1+Assumptions!$E$34)),INDEX(Initiatives!$N$7:$N$16,$M$7))^2/(2*MAX(1,INDEX(Initiatives!$N$7:$N$16,$M$7)))+MAX(0,MAX(0,36-(INDEX(Initiatives!$M$7:$M$16,$M$7)-1+Assumptions!$E$34))-INDEX(Initiatives!$N$7:$N$16,$M$7))))/12))</f>
        <v>1</v>
      </c>
      <c r="I26" s="37" t="n">
        <f aca="false">IF($N$7="Excluded",0,IF(OR($N$7&lt;&gt;"Complete",Assumptions!$D$42&lt;&gt;"Complete"),"n.a.",(IF(INDEX(Initiatives!$N$7:$N$16,$M$7)=0,MAX(0,60-(INDEX(Initiatives!$M$7:$M$16,$M$7)-1+Assumptions!$E$34)),MIN(MAX(0,60-(INDEX(Initiatives!$M$7:$M$16,$M$7)-1+Assumptions!$E$34)),INDEX(Initiatives!$N$7:$N$16,$M$7))^2/(2*MAX(1,INDEX(Initiatives!$N$7:$N$16,$M$7)))+MAX(0,MAX(0,60-(INDEX(Initiatives!$M$7:$M$16,$M$7)-1+Assumptions!$E$34))-INDEX(Initiatives!$N$7:$N$16,$M$7)))-IF(INDEX(Initiatives!$N$7:$N$16,$M$7)=0,MAX(0,48-(INDEX(Initiatives!$M$7:$M$16,$M$7)-1+Assumptions!$E$34)),MIN(MAX(0,48-(INDEX(Initiatives!$M$7:$M$16,$M$7)-1+Assumptions!$E$34)),INDEX(Initiatives!$N$7:$N$16,$M$7))^2/(2*MAX(1,INDEX(Initiatives!$N$7:$N$16,$M$7)))+MAX(0,MAX(0,48-(INDEX(Initiatives!$M$7:$M$16,$M$7)-1+Assumptions!$E$34))-INDEX(Initiatives!$N$7:$N$16,$M$7))))/12))</f>
        <v>1</v>
      </c>
      <c r="J26" s="8"/>
      <c r="K26" s="2"/>
      <c r="L26" s="2"/>
      <c r="M26" s="2"/>
      <c r="N26" s="2"/>
      <c r="O26" s="2"/>
      <c r="P26" s="2"/>
      <c r="Q26" s="2"/>
      <c r="R26" s="2"/>
      <c r="S26" s="2"/>
      <c r="T26" s="2"/>
      <c r="U26" s="2"/>
      <c r="V26" s="2"/>
      <c r="W26" s="2"/>
      <c r="X26" s="2"/>
      <c r="Y26" s="2"/>
      <c r="Z26" s="2"/>
      <c r="AA26" s="2"/>
      <c r="AB26" s="2"/>
      <c r="AC26" s="2"/>
      <c r="AD26" s="2"/>
    </row>
    <row r="27" customFormat="false" ht="21.75" hidden="false" customHeight="true" outlineLevel="0" collapsed="false">
      <c r="A27" s="1"/>
      <c r="B27" s="1"/>
      <c r="C27" s="2" t="s">
        <v>114</v>
      </c>
      <c r="D27" s="16" t="n">
        <f aca="false">IF($N$7="Excluded",0,IF(OR($N$7&lt;&gt;"Complete",Assumptions!$D$42&lt;&gt;"Complete"),"n.a.",D26*INDEX(Initiatives!$F$7:$F$16,$M$7)*INDEX(Initiatives!$G$7:$G$16,$M$7)*Assumptions!E$16))</f>
        <v>0</v>
      </c>
      <c r="E27" s="16" t="n">
        <f aca="false">IF($N$7="Excluded",0,IF(OR($N$7&lt;&gt;"Complete",Assumptions!$D$42&lt;&gt;"Complete"),"n.a.",E26*INDEX(Initiatives!$F$7:$F$16,$M$7)*INDEX(Initiatives!$G$7:$G$16,$M$7)*Assumptions!F$16))</f>
        <v>60</v>
      </c>
      <c r="F27" s="16" t="n">
        <f aca="false">IF($N$7="Excluded",0,IF(OR($N$7&lt;&gt;"Complete",Assumptions!$D$42&lt;&gt;"Complete"),"n.a.",F26*INDEX(Initiatives!$F$7:$F$16,$M$7)*INDEX(Initiatives!$G$7:$G$16,$M$7)*Assumptions!G$16))</f>
        <v>420</v>
      </c>
      <c r="G27" s="16" t="n">
        <f aca="false">IF($N$7="Excluded",0,IF(OR($N$7&lt;&gt;"Complete",Assumptions!$D$42&lt;&gt;"Complete"),"n.a.",G26*INDEX(Initiatives!$F$7:$F$16,$M$7)*INDEX(Initiatives!$G$7:$G$16,$M$7)*Assumptions!H$16))</f>
        <v>480</v>
      </c>
      <c r="H27" s="16" t="n">
        <f aca="false">IF($N$7="Excluded",0,IF(OR($N$7&lt;&gt;"Complete",Assumptions!$D$42&lt;&gt;"Complete"),"n.a.",H26*INDEX(Initiatives!$F$7:$F$16,$M$7)*INDEX(Initiatives!$G$7:$G$16,$M$7)*Assumptions!I$16))</f>
        <v>480</v>
      </c>
      <c r="I27" s="16" t="n">
        <f aca="false">IF($N$7="Excluded",0,IF(OR($N$7&lt;&gt;"Complete",Assumptions!$D$42&lt;&gt;"Complete"),"n.a.",I26*INDEX(Initiatives!$F$7:$F$16,$M$7)*INDEX(Initiatives!$G$7:$G$16,$M$7)*Assumptions!J$16))</f>
        <v>480</v>
      </c>
      <c r="J27" s="8"/>
      <c r="K27" s="2"/>
      <c r="L27" s="2"/>
      <c r="M27" s="2"/>
      <c r="N27" s="2"/>
      <c r="O27" s="2"/>
      <c r="P27" s="2"/>
      <c r="Q27" s="2"/>
      <c r="R27" s="2"/>
      <c r="S27" s="2"/>
      <c r="T27" s="2"/>
      <c r="U27" s="2"/>
      <c r="V27" s="2"/>
      <c r="W27" s="2"/>
      <c r="X27" s="2"/>
      <c r="Y27" s="2"/>
      <c r="Z27" s="2"/>
      <c r="AA27" s="2"/>
      <c r="AB27" s="2"/>
      <c r="AC27" s="2"/>
      <c r="AD27" s="2"/>
    </row>
    <row r="28" customFormat="false" ht="21.75" hidden="false" customHeight="true" outlineLevel="0" collapsed="false">
      <c r="A28" s="1"/>
      <c r="B28" s="1"/>
      <c r="C28" s="2" t="s">
        <v>115</v>
      </c>
      <c r="D28" s="16" t="n">
        <f aca="false">IF($N$7="Excluded",0,IF(OR($N$7&lt;&gt;"Complete",Assumptions!$D$42&lt;&gt;"Complete"),"n.a.",D26*INDEX(Initiatives!$H$7:$H$16,$M$7)*Assumptions!E$19))</f>
        <v>0</v>
      </c>
      <c r="E28" s="16" t="n">
        <f aca="false">IF($N$7="Excluded",0,IF(OR($N$7&lt;&gt;"Complete",Assumptions!$D$42&lt;&gt;"Complete"),"n.a.",E26*INDEX(Initiatives!$H$7:$H$16,$M$7)*Assumptions!F$19))</f>
        <v>0</v>
      </c>
      <c r="F28" s="16" t="n">
        <f aca="false">IF($N$7="Excluded",0,IF(OR($N$7&lt;&gt;"Complete",Assumptions!$D$42&lt;&gt;"Complete"),"n.a.",F26*INDEX(Initiatives!$H$7:$H$16,$M$7)*Assumptions!G$19))</f>
        <v>0</v>
      </c>
      <c r="G28" s="16" t="n">
        <f aca="false">IF($N$7="Excluded",0,IF(OR($N$7&lt;&gt;"Complete",Assumptions!$D$42&lt;&gt;"Complete"),"n.a.",G26*INDEX(Initiatives!$H$7:$H$16,$M$7)*Assumptions!H$19))</f>
        <v>0</v>
      </c>
      <c r="H28" s="16" t="n">
        <f aca="false">IF($N$7="Excluded",0,IF(OR($N$7&lt;&gt;"Complete",Assumptions!$D$42&lt;&gt;"Complete"),"n.a.",H26*INDEX(Initiatives!$H$7:$H$16,$M$7)*Assumptions!I$19))</f>
        <v>0</v>
      </c>
      <c r="I28" s="16" t="n">
        <f aca="false">IF($N$7="Excluded",0,IF(OR($N$7&lt;&gt;"Complete",Assumptions!$D$42&lt;&gt;"Complete"),"n.a.",I26*INDEX(Initiatives!$H$7:$H$16,$M$7)*Assumptions!J$19))</f>
        <v>0</v>
      </c>
      <c r="J28" s="8"/>
      <c r="K28" s="2"/>
      <c r="L28" s="2"/>
      <c r="M28" s="2"/>
      <c r="N28" s="2"/>
      <c r="O28" s="2"/>
      <c r="P28" s="2"/>
      <c r="Q28" s="2"/>
      <c r="R28" s="2"/>
      <c r="S28" s="2"/>
      <c r="T28" s="2"/>
      <c r="U28" s="2"/>
      <c r="V28" s="2"/>
      <c r="W28" s="2"/>
      <c r="X28" s="2"/>
      <c r="Y28" s="2"/>
      <c r="Z28" s="2"/>
      <c r="AA28" s="2"/>
      <c r="AB28" s="2"/>
      <c r="AC28" s="2"/>
      <c r="AD28" s="2"/>
    </row>
    <row r="29" customFormat="false" ht="21.75" hidden="false" customHeight="true" outlineLevel="0" collapsed="false">
      <c r="A29" s="1"/>
      <c r="B29" s="1"/>
      <c r="C29" s="2" t="s">
        <v>116</v>
      </c>
      <c r="D29" s="16" t="n">
        <f aca="false">IF($N$7="Excluded",0,IF(OR($N$7&lt;&gt;"Complete",Assumptions!$D$42&lt;&gt;"Complete"),"n.a.",SUM(D27:D28)))</f>
        <v>0</v>
      </c>
      <c r="E29" s="16" t="n">
        <f aca="false">IF($N$7="Excluded",0,IF(OR($N$7&lt;&gt;"Complete",Assumptions!$D$42&lt;&gt;"Complete"),"n.a.",SUM(E27:E28)))</f>
        <v>60</v>
      </c>
      <c r="F29" s="16" t="n">
        <f aca="false">IF($N$7="Excluded",0,IF(OR($N$7&lt;&gt;"Complete",Assumptions!$D$42&lt;&gt;"Complete"),"n.a.",SUM(F27:F28)))</f>
        <v>420</v>
      </c>
      <c r="G29" s="16" t="n">
        <f aca="false">IF($N$7="Excluded",0,IF(OR($N$7&lt;&gt;"Complete",Assumptions!$D$42&lt;&gt;"Complete"),"n.a.",SUM(G27:G28)))</f>
        <v>480</v>
      </c>
      <c r="H29" s="16" t="n">
        <f aca="false">IF($N$7="Excluded",0,IF(OR($N$7&lt;&gt;"Complete",Assumptions!$D$42&lt;&gt;"Complete"),"n.a.",SUM(H27:H28)))</f>
        <v>480</v>
      </c>
      <c r="I29" s="16" t="n">
        <f aca="false">IF($N$7="Excluded",0,IF(OR($N$7&lt;&gt;"Complete",Assumptions!$D$42&lt;&gt;"Complete"),"n.a.",SUM(I27:I28)))</f>
        <v>480</v>
      </c>
      <c r="J29" s="8"/>
      <c r="K29" s="2"/>
      <c r="L29" s="2"/>
      <c r="M29" s="2"/>
      <c r="N29" s="2"/>
      <c r="O29" s="2"/>
      <c r="P29" s="2"/>
      <c r="Q29" s="2"/>
      <c r="R29" s="2"/>
      <c r="S29" s="2"/>
      <c r="T29" s="2"/>
      <c r="U29" s="2"/>
      <c r="V29" s="2"/>
      <c r="W29" s="2"/>
      <c r="X29" s="2"/>
      <c r="Y29" s="2"/>
      <c r="Z29" s="2"/>
      <c r="AA29" s="2"/>
      <c r="AB29" s="2"/>
      <c r="AC29" s="2"/>
      <c r="AD29" s="2"/>
    </row>
    <row r="30" customFormat="false" ht="21.75" hidden="false" customHeight="true" outlineLevel="0" collapsed="false">
      <c r="A30" s="1"/>
      <c r="B30" s="1"/>
      <c r="C30" s="2" t="s">
        <v>117</v>
      </c>
      <c r="D30" s="16" t="n">
        <f aca="false">IF($N$7="Excluded",0,IF(OR($N$7&lt;&gt;"Complete",Assumptions!$D$42&lt;&gt;"Complete"),"n.a.",D29*MIN(1,INDEX(Initiatives!$O$7:$O$16,$M$7)*Assumptions!E$25)))</f>
        <v>0</v>
      </c>
      <c r="E30" s="16" t="n">
        <f aca="false">IF($N$7="Excluded",0,IF(OR($N$7&lt;&gt;"Complete",Assumptions!$D$42&lt;&gt;"Complete"),"n.a.",E29*MIN(1,INDEX(Initiatives!$O$7:$O$16,$M$7)*Assumptions!F$25)))</f>
        <v>36</v>
      </c>
      <c r="F30" s="16" t="n">
        <f aca="false">IF($N$7="Excluded",0,IF(OR($N$7&lt;&gt;"Complete",Assumptions!$D$42&lt;&gt;"Complete"),"n.a.",F29*MIN(1,INDEX(Initiatives!$O$7:$O$16,$M$7)*Assumptions!G$25)))</f>
        <v>252</v>
      </c>
      <c r="G30" s="16" t="n">
        <f aca="false">IF($N$7="Excluded",0,IF(OR($N$7&lt;&gt;"Complete",Assumptions!$D$42&lt;&gt;"Complete"),"n.a.",G29*MIN(1,INDEX(Initiatives!$O$7:$O$16,$M$7)*Assumptions!H$25)))</f>
        <v>288</v>
      </c>
      <c r="H30" s="16" t="n">
        <f aca="false">IF($N$7="Excluded",0,IF(OR($N$7&lt;&gt;"Complete",Assumptions!$D$42&lt;&gt;"Complete"),"n.a.",H29*MIN(1,INDEX(Initiatives!$O$7:$O$16,$M$7)*Assumptions!I$25)))</f>
        <v>288</v>
      </c>
      <c r="I30" s="16" t="n">
        <f aca="false">IF($N$7="Excluded",0,IF(OR($N$7&lt;&gt;"Complete",Assumptions!$D$42&lt;&gt;"Complete"),"n.a.",I29*MIN(1,INDEX(Initiatives!$O$7:$O$16,$M$7)*Assumptions!J$25)))</f>
        <v>288</v>
      </c>
      <c r="J30" s="8"/>
      <c r="K30" s="2"/>
      <c r="L30" s="2"/>
      <c r="M30" s="2"/>
      <c r="N30" s="2"/>
      <c r="O30" s="2"/>
      <c r="P30" s="2"/>
      <c r="Q30" s="2"/>
      <c r="R30" s="2"/>
      <c r="S30" s="2"/>
      <c r="T30" s="2"/>
      <c r="U30" s="2"/>
      <c r="V30" s="2"/>
      <c r="W30" s="2"/>
      <c r="X30" s="2"/>
      <c r="Y30" s="2"/>
      <c r="Z30" s="2"/>
      <c r="AA30" s="2"/>
      <c r="AB30" s="2"/>
      <c r="AC30" s="2"/>
      <c r="AD30" s="2"/>
    </row>
    <row r="31" customFormat="false" ht="21.75" hidden="false" customHeight="true" outlineLevel="0" collapsed="false">
      <c r="A31" s="1"/>
      <c r="B31" s="1"/>
      <c r="C31" s="2" t="s">
        <v>34</v>
      </c>
      <c r="D31" s="16" t="n">
        <f aca="false">IF($N$7="Excluded",0,IF(OR($N$7&lt;&gt;"Complete",Assumptions!$D$42&lt;&gt;"Complete"),"n.a.",0))</f>
        <v>0</v>
      </c>
      <c r="E31" s="16" t="n">
        <f aca="false">IF($N$7="Excluded",0,IF(OR($N$7&lt;&gt;"Complete",Assumptions!$D$42&lt;&gt;"Complete"),"n.a.",INDEX(Initiatives!$I$7:$I$16,$M$7)*Assumptions!F$22))</f>
        <v>100</v>
      </c>
      <c r="F31" s="16" t="n">
        <f aca="false">IF($N$7="Excluded",0,IF(OR($N$7&lt;&gt;"Complete",Assumptions!$D$42&lt;&gt;"Complete"),"n.a.",INDEX(Initiatives!$I$7:$I$16,$M$7)*Assumptions!G$22))</f>
        <v>100</v>
      </c>
      <c r="G31" s="16" t="n">
        <f aca="false">IF($N$7="Excluded",0,IF(OR($N$7&lt;&gt;"Complete",Assumptions!$D$42&lt;&gt;"Complete"),"n.a.",INDEX(Initiatives!$I$7:$I$16,$M$7)*Assumptions!H$22))</f>
        <v>100</v>
      </c>
      <c r="H31" s="16" t="n">
        <f aca="false">IF($N$7="Excluded",0,IF(OR($N$7&lt;&gt;"Complete",Assumptions!$D$42&lt;&gt;"Complete"),"n.a.",INDEX(Initiatives!$I$7:$I$16,$M$7)*Assumptions!I$22))</f>
        <v>100</v>
      </c>
      <c r="I31" s="16" t="n">
        <f aca="false">IF($N$7="Excluded",0,IF(OR($N$7&lt;&gt;"Complete",Assumptions!$D$42&lt;&gt;"Complete"),"n.a.",INDEX(Initiatives!$I$7:$I$16,$M$7)*Assumptions!J$22))</f>
        <v>100</v>
      </c>
      <c r="J31" s="8"/>
      <c r="K31" s="2"/>
      <c r="L31" s="2"/>
      <c r="M31" s="2"/>
      <c r="N31" s="2"/>
      <c r="O31" s="2"/>
      <c r="P31" s="2"/>
      <c r="Q31" s="2"/>
      <c r="R31" s="2"/>
      <c r="S31" s="2"/>
      <c r="T31" s="2"/>
      <c r="U31" s="2"/>
      <c r="V31" s="2"/>
      <c r="W31" s="2"/>
      <c r="X31" s="2"/>
      <c r="Y31" s="2"/>
      <c r="Z31" s="2"/>
      <c r="AA31" s="2"/>
      <c r="AB31" s="2"/>
      <c r="AC31" s="2"/>
      <c r="AD31" s="2"/>
    </row>
    <row r="32" customFormat="false" ht="21.75" hidden="false" customHeight="true" outlineLevel="0" collapsed="false">
      <c r="A32" s="1"/>
      <c r="B32" s="1"/>
      <c r="C32" s="2" t="s">
        <v>118</v>
      </c>
      <c r="D32" s="16" t="n">
        <f aca="false">IF($N$7="Excluded",0,IF(OR($N$7&lt;&gt;"Complete",Assumptions!$D$42&lt;&gt;"Complete"),"n.a.",D30-D31))</f>
        <v>0</v>
      </c>
      <c r="E32" s="16" t="n">
        <f aca="false">IF($N$7="Excluded",0,IF(OR($N$7&lt;&gt;"Complete",Assumptions!$D$42&lt;&gt;"Complete"),"n.a.",E30-E31))</f>
        <v>-64</v>
      </c>
      <c r="F32" s="16" t="n">
        <f aca="false">IF($N$7="Excluded",0,IF(OR($N$7&lt;&gt;"Complete",Assumptions!$D$42&lt;&gt;"Complete"),"n.a.",F30-F31))</f>
        <v>152</v>
      </c>
      <c r="G32" s="16" t="n">
        <f aca="false">IF($N$7="Excluded",0,IF(OR($N$7&lt;&gt;"Complete",Assumptions!$D$42&lt;&gt;"Complete"),"n.a.",G30-G31))</f>
        <v>188</v>
      </c>
      <c r="H32" s="16" t="n">
        <f aca="false">IF($N$7="Excluded",0,IF(OR($N$7&lt;&gt;"Complete",Assumptions!$D$42&lt;&gt;"Complete"),"n.a.",H30-H31))</f>
        <v>188</v>
      </c>
      <c r="I32" s="16" t="n">
        <f aca="false">IF($N$7="Excluded",0,IF(OR($N$7&lt;&gt;"Complete",Assumptions!$D$42&lt;&gt;"Complete"),"n.a.",I30-I31))</f>
        <v>188</v>
      </c>
      <c r="J32" s="8"/>
      <c r="K32" s="2"/>
      <c r="L32" s="2"/>
      <c r="M32" s="2"/>
      <c r="N32" s="2"/>
      <c r="O32" s="2"/>
      <c r="P32" s="2"/>
      <c r="Q32" s="2"/>
      <c r="R32" s="2"/>
      <c r="S32" s="2"/>
      <c r="T32" s="2"/>
      <c r="U32" s="2"/>
      <c r="V32" s="2"/>
      <c r="W32" s="2"/>
      <c r="X32" s="2"/>
      <c r="Y32" s="2"/>
      <c r="Z32" s="2"/>
      <c r="AA32" s="2"/>
      <c r="AB32" s="2"/>
      <c r="AC32" s="2"/>
      <c r="AD32" s="2"/>
    </row>
    <row r="33" customFormat="false" ht="21.75" hidden="false" customHeight="true" outlineLevel="0" collapsed="false">
      <c r="A33" s="1"/>
      <c r="B33" s="1"/>
      <c r="C33" s="2" t="s">
        <v>97</v>
      </c>
      <c r="D33" s="16" t="n">
        <f aca="false">IF($N$7="Excluded",0,IF(OR($N$7&lt;&gt;"Complete",Assumptions!$D$42&lt;&gt;"Complete"),"n.a.",(MAX(0,D32)-MAX(0,-D32)*Assumptions!$D$10)*INDEX(Initiatives!$P$7:$P$16,$M$7)))</f>
        <v>0</v>
      </c>
      <c r="E33" s="16" t="n">
        <f aca="false">IF($N$7="Excluded",0,IF(OR($N$7&lt;&gt;"Complete",Assumptions!$D$42&lt;&gt;"Complete"),"n.a.",(MAX(0,E32)-MAX(0,-E32)*Assumptions!$D$10)*INDEX(Initiatives!$P$7:$P$16,$M$7)))</f>
        <v>0</v>
      </c>
      <c r="F33" s="16" t="n">
        <f aca="false">IF($N$7="Excluded",0,IF(OR($N$7&lt;&gt;"Complete",Assumptions!$D$42&lt;&gt;"Complete"),"n.a.",(MAX(0,F32)-MAX(0,-F32)*Assumptions!$D$10)*INDEX(Initiatives!$P$7:$P$16,$M$7)))</f>
        <v>38</v>
      </c>
      <c r="G33" s="16" t="n">
        <f aca="false">IF($N$7="Excluded",0,IF(OR($N$7&lt;&gt;"Complete",Assumptions!$D$42&lt;&gt;"Complete"),"n.a.",(MAX(0,G32)-MAX(0,-G32)*Assumptions!$D$10)*INDEX(Initiatives!$P$7:$P$16,$M$7)))</f>
        <v>47</v>
      </c>
      <c r="H33" s="16" t="n">
        <f aca="false">IF($N$7="Excluded",0,IF(OR($N$7&lt;&gt;"Complete",Assumptions!$D$42&lt;&gt;"Complete"),"n.a.",(MAX(0,H32)-MAX(0,-H32)*Assumptions!$D$10)*INDEX(Initiatives!$P$7:$P$16,$M$7)))</f>
        <v>47</v>
      </c>
      <c r="I33" s="16" t="n">
        <f aca="false">IF($N$7="Excluded",0,IF(OR($N$7&lt;&gt;"Complete",Assumptions!$D$42&lt;&gt;"Complete"),"n.a.",(MAX(0,I32)-MAX(0,-I32)*Assumptions!$D$10)*INDEX(Initiatives!$P$7:$P$16,$M$7)))</f>
        <v>47</v>
      </c>
      <c r="J33" s="8"/>
      <c r="K33" s="2"/>
      <c r="L33" s="2"/>
      <c r="M33" s="2"/>
      <c r="N33" s="2"/>
      <c r="O33" s="2"/>
      <c r="P33" s="2"/>
      <c r="Q33" s="2"/>
      <c r="R33" s="2"/>
      <c r="S33" s="2"/>
      <c r="T33" s="2"/>
      <c r="U33" s="2"/>
      <c r="V33" s="2"/>
      <c r="W33" s="2"/>
      <c r="X33" s="2"/>
      <c r="Y33" s="2"/>
      <c r="Z33" s="2"/>
      <c r="AA33" s="2"/>
      <c r="AB33" s="2"/>
      <c r="AC33" s="2"/>
      <c r="AD33" s="2"/>
    </row>
    <row r="34" customFormat="false" ht="21.75" hidden="false" customHeight="true" outlineLevel="0" collapsed="false">
      <c r="A34" s="1"/>
      <c r="B34" s="1"/>
      <c r="C34" s="2" t="s">
        <v>99</v>
      </c>
      <c r="D34" s="16" t="n">
        <f aca="false">IF($N$7="Excluded",0,IF(OR($N$7&lt;&gt;"Complete",Assumptions!$D$42&lt;&gt;"Complete"),"n.a.",INDEX(Initiatives!$J$7:$J$16,$M$7)*Assumptions!$E$28*(1-INDEX(Initiatives!$P$7:$P$16,$M$7)*INDEX(Initiatives!$Q$7:$Q$16,$M$7)*Assumptions!$D$10)))</f>
        <v>250</v>
      </c>
      <c r="E34" s="16" t="n">
        <f aca="false">IF($N$7="Excluded",0,IF(OR($N$7&lt;&gt;"Complete",Assumptions!$D$42&lt;&gt;"Complete"),"n.a.",0))</f>
        <v>0</v>
      </c>
      <c r="F34" s="16" t="n">
        <f aca="false">IF($N$7="Excluded",0,IF(OR($N$7&lt;&gt;"Complete",Assumptions!$D$42&lt;&gt;"Complete"),"n.a.",0))</f>
        <v>0</v>
      </c>
      <c r="G34" s="16" t="n">
        <f aca="false">IF($N$7="Excluded",0,IF(OR($N$7&lt;&gt;"Complete",Assumptions!$D$42&lt;&gt;"Complete"),"n.a.",0))</f>
        <v>0</v>
      </c>
      <c r="H34" s="16" t="n">
        <f aca="false">IF($N$7="Excluded",0,IF(OR($N$7&lt;&gt;"Complete",Assumptions!$D$42&lt;&gt;"Complete"),"n.a.",0))</f>
        <v>0</v>
      </c>
      <c r="I34" s="16" t="n">
        <f aca="false">IF($N$7="Excluded",0,IF(OR($N$7&lt;&gt;"Complete",Assumptions!$D$42&lt;&gt;"Complete"),"n.a.",0))</f>
        <v>0</v>
      </c>
      <c r="J34" s="8"/>
      <c r="K34" s="2"/>
      <c r="L34" s="2"/>
      <c r="M34" s="2"/>
      <c r="N34" s="2"/>
      <c r="O34" s="2"/>
      <c r="P34" s="2"/>
      <c r="Q34" s="2"/>
      <c r="R34" s="2"/>
      <c r="S34" s="2"/>
      <c r="T34" s="2"/>
      <c r="U34" s="2"/>
      <c r="V34" s="2"/>
      <c r="W34" s="2"/>
      <c r="X34" s="2"/>
      <c r="Y34" s="2"/>
      <c r="Z34" s="2"/>
      <c r="AA34" s="2"/>
      <c r="AB34" s="2"/>
      <c r="AC34" s="2"/>
      <c r="AD34" s="2"/>
    </row>
    <row r="35" customFormat="false" ht="21.75" hidden="false" customHeight="true" outlineLevel="0" collapsed="false">
      <c r="A35" s="1"/>
      <c r="B35" s="1"/>
      <c r="C35" s="2" t="s">
        <v>119</v>
      </c>
      <c r="D35" s="16" t="n">
        <f aca="false">IF($N$7="Excluded",0,IF(OR($N$7&lt;&gt;"Complete",Assumptions!$D$42&lt;&gt;"Complete"),"n.a.",INDEX(Initiatives!$K$7:$K$16,$M$7)*Assumptions!$E$31))</f>
        <v>50</v>
      </c>
      <c r="E35" s="16" t="n">
        <f aca="false">IF($N$7="Excluded",0,IF(OR($N$7&lt;&gt;"Complete",Assumptions!$D$42&lt;&gt;"Complete"),"n.a.",0))</f>
        <v>0</v>
      </c>
      <c r="F35" s="16" t="n">
        <f aca="false">IF($N$7="Excluded",0,IF(OR($N$7&lt;&gt;"Complete",Assumptions!$D$42&lt;&gt;"Complete"),"n.a.",0))</f>
        <v>0</v>
      </c>
      <c r="G35" s="16" t="n">
        <f aca="false">IF($N$7="Excluded",0,IF(OR($N$7&lt;&gt;"Complete",Assumptions!$D$42&lt;&gt;"Complete"),"n.a.",0))</f>
        <v>0</v>
      </c>
      <c r="H35" s="16" t="n">
        <f aca="false">IF($N$7="Excluded",0,IF(OR($N$7&lt;&gt;"Complete",Assumptions!$D$42&lt;&gt;"Complete"),"n.a.",0))</f>
        <v>0</v>
      </c>
      <c r="I35" s="16" t="n">
        <f aca="false">IF($N$7="Excluded",0,IF(OR($N$7&lt;&gt;"Complete",Assumptions!$D$42&lt;&gt;"Complete"),"n.a.",0))</f>
        <v>0</v>
      </c>
      <c r="J35" s="8"/>
      <c r="K35" s="2"/>
      <c r="L35" s="2"/>
      <c r="M35" s="2"/>
      <c r="N35" s="2"/>
      <c r="O35" s="2"/>
      <c r="P35" s="2"/>
      <c r="Q35" s="2"/>
      <c r="R35" s="2"/>
      <c r="S35" s="2"/>
      <c r="T35" s="2"/>
      <c r="U35" s="2"/>
      <c r="V35" s="2"/>
      <c r="W35" s="2"/>
      <c r="X35" s="2"/>
      <c r="Y35" s="2"/>
      <c r="Z35" s="2"/>
      <c r="AA35" s="2"/>
      <c r="AB35" s="2"/>
      <c r="AC35" s="2"/>
      <c r="AD35" s="2"/>
    </row>
    <row r="36" customFormat="false" ht="21.75" hidden="false" customHeight="true" outlineLevel="0" collapsed="false">
      <c r="A36" s="1"/>
      <c r="B36" s="1"/>
      <c r="C36" s="2" t="s">
        <v>120</v>
      </c>
      <c r="D36" s="16" t="n">
        <f aca="false">IF($N$7="Excluded",0,IF(OR($N$7&lt;&gt;"Complete",Assumptions!$D$42&lt;&gt;"Complete"),"n.a.",INDEX(Initiatives!$L$7:$L$16,$M$7)*Assumptions!$E$31))</f>
        <v>80</v>
      </c>
      <c r="E36" s="16" t="n">
        <f aca="false">IF($N$7="Excluded",0,IF(OR($N$7&lt;&gt;"Complete",Assumptions!$D$42&lt;&gt;"Complete"),"n.a.",0))</f>
        <v>0</v>
      </c>
      <c r="F36" s="16" t="n">
        <f aca="false">IF($N$7="Excluded",0,IF(OR($N$7&lt;&gt;"Complete",Assumptions!$D$42&lt;&gt;"Complete"),"n.a.",0))</f>
        <v>0</v>
      </c>
      <c r="G36" s="16" t="n">
        <f aca="false">IF($N$7="Excluded",0,IF(OR($N$7&lt;&gt;"Complete",Assumptions!$D$42&lt;&gt;"Complete"),"n.a.",0))</f>
        <v>0</v>
      </c>
      <c r="H36" s="16" t="n">
        <f aca="false">IF($N$7="Excluded",0,IF(OR($N$7&lt;&gt;"Complete",Assumptions!$D$42&lt;&gt;"Complete"),"n.a.",0))</f>
        <v>0</v>
      </c>
      <c r="I36" s="16" t="n">
        <f aca="false">IF($N$7="Excluded",0,IF(OR($N$7&lt;&gt;"Complete",Assumptions!$D$42&lt;&gt;"Complete"),"n.a.",0))</f>
        <v>0</v>
      </c>
      <c r="J36" s="8"/>
      <c r="K36" s="2"/>
      <c r="L36" s="2"/>
      <c r="M36" s="2"/>
      <c r="N36" s="2"/>
      <c r="O36" s="2"/>
      <c r="P36" s="2"/>
      <c r="Q36" s="2"/>
      <c r="R36" s="2"/>
      <c r="S36" s="2"/>
      <c r="T36" s="2"/>
      <c r="U36" s="2"/>
      <c r="V36" s="2"/>
      <c r="W36" s="2"/>
      <c r="X36" s="2"/>
      <c r="Y36" s="2"/>
      <c r="Z36" s="2"/>
      <c r="AA36" s="2"/>
      <c r="AB36" s="2"/>
      <c r="AC36" s="2"/>
      <c r="AD36" s="2"/>
    </row>
    <row r="37" customFormat="false" ht="21.75" hidden="false" customHeight="true" outlineLevel="0" collapsed="false">
      <c r="A37" s="1"/>
      <c r="B37" s="1"/>
      <c r="C37" s="38" t="s">
        <v>32</v>
      </c>
      <c r="D37" s="39" t="n">
        <f aca="false">IF($N$7="Excluded",0,IF(OR($N$7&lt;&gt;"Complete",Assumptions!$D$42&lt;&gt;"Complete"),"n.a.",D32-D33-SUM(D34:D36)))</f>
        <v>-380</v>
      </c>
      <c r="E37" s="39" t="n">
        <f aca="false">IF($N$7="Excluded",0,IF(OR($N$7&lt;&gt;"Complete",Assumptions!$D$42&lt;&gt;"Complete"),"n.a.",E32-E33-SUM(E34:E36)))</f>
        <v>-64</v>
      </c>
      <c r="F37" s="39" t="n">
        <f aca="false">IF($N$7="Excluded",0,IF(OR($N$7&lt;&gt;"Complete",Assumptions!$D$42&lt;&gt;"Complete"),"n.a.",F32-F33-SUM(F34:F36)))</f>
        <v>114</v>
      </c>
      <c r="G37" s="39" t="n">
        <f aca="false">IF($N$7="Excluded",0,IF(OR($N$7&lt;&gt;"Complete",Assumptions!$D$42&lt;&gt;"Complete"),"n.a.",G32-G33-SUM(G34:G36)))</f>
        <v>141</v>
      </c>
      <c r="H37" s="39" t="n">
        <f aca="false">IF($N$7="Excluded",0,IF(OR($N$7&lt;&gt;"Complete",Assumptions!$D$42&lt;&gt;"Complete"),"n.a.",H32-H33-SUM(H34:H36)))</f>
        <v>141</v>
      </c>
      <c r="I37" s="39" t="n">
        <f aca="false">IF($N$7="Excluded",0,IF(OR($N$7&lt;&gt;"Complete",Assumptions!$D$42&lt;&gt;"Complete"),"n.a.",I32-I33-SUM(I34:I36)))</f>
        <v>141</v>
      </c>
      <c r="J37" s="34"/>
      <c r="K37" s="2"/>
      <c r="L37" s="2"/>
      <c r="M37" s="2"/>
      <c r="N37" s="2"/>
      <c r="O37" s="2"/>
      <c r="P37" s="2"/>
      <c r="Q37" s="2"/>
      <c r="R37" s="2"/>
      <c r="S37" s="2"/>
      <c r="T37" s="2"/>
      <c r="U37" s="2"/>
      <c r="V37" s="2"/>
      <c r="W37" s="2"/>
      <c r="X37" s="2"/>
      <c r="Y37" s="2"/>
      <c r="Z37" s="2"/>
      <c r="AA37" s="2"/>
      <c r="AB37" s="2"/>
      <c r="AC37" s="2"/>
      <c r="AD37" s="2"/>
    </row>
    <row r="38" customFormat="false" ht="21.75" hidden="false" customHeight="true" outlineLevel="0" collapsed="false">
      <c r="A38" s="1"/>
      <c r="B38" s="1"/>
      <c r="C38" s="38" t="s">
        <v>104</v>
      </c>
      <c r="D38" s="39" t="n">
        <f aca="false">IF($N$7="Excluded",0,IF(OR($N$7&lt;&gt;"Complete",Assumptions!$D$42&lt;&gt;"Complete"),"n.a.",D37/(1+Assumptions!$D$11)^D$5))</f>
        <v>-380</v>
      </c>
      <c r="E38" s="39" t="n">
        <f aca="false">IF($N$7="Excluded",0,IF(OR($N$7&lt;&gt;"Complete",Assumptions!$D$42&lt;&gt;"Complete"),"n.a.",E37/(1+Assumptions!$D$11)^E$5))</f>
        <v>-57.1428571428571</v>
      </c>
      <c r="F38" s="39" t="n">
        <f aca="false">IF($N$7="Excluded",0,IF(OR($N$7&lt;&gt;"Complete",Assumptions!$D$42&lt;&gt;"Complete"),"n.a.",F37/(1+Assumptions!$D$11)^F$5))</f>
        <v>90.8801020408163</v>
      </c>
      <c r="G38" s="39" t="n">
        <f aca="false">IF($N$7="Excluded",0,IF(OR($N$7&lt;&gt;"Complete",Assumptions!$D$42&lt;&gt;"Complete"),"n.a.",G37/(1+Assumptions!$D$11)^G$5))</f>
        <v>100.361014941691</v>
      </c>
      <c r="H38" s="39" t="n">
        <f aca="false">IF($N$7="Excluded",0,IF(OR($N$7&lt;&gt;"Complete",Assumptions!$D$42&lt;&gt;"Complete"),"n.a.",H37/(1+Assumptions!$D$11)^H$5))</f>
        <v>89.6080490550812</v>
      </c>
      <c r="I38" s="39" t="n">
        <f aca="false">IF($N$7="Excluded",0,IF(OR($N$7&lt;&gt;"Complete",Assumptions!$D$42&lt;&gt;"Complete"),"n.a.",I37/(1+Assumptions!$D$11)^I$5))</f>
        <v>80.0071866563225</v>
      </c>
      <c r="J38" s="33" t="n">
        <f aca="false">IF(COUNT(D38:I38)=6,SUM(D38:I38),"n.a.")</f>
        <v>-76.2865044489462</v>
      </c>
      <c r="K38" s="2"/>
      <c r="L38" s="2"/>
      <c r="M38" s="2"/>
      <c r="N38" s="2"/>
      <c r="O38" s="2"/>
      <c r="P38" s="2"/>
      <c r="Q38" s="2"/>
      <c r="R38" s="2"/>
      <c r="S38" s="2"/>
      <c r="T38" s="2"/>
      <c r="U38" s="2"/>
      <c r="V38" s="2"/>
      <c r="W38" s="2"/>
      <c r="X38" s="2"/>
      <c r="Y38" s="2"/>
      <c r="Z38" s="2"/>
      <c r="AA38" s="2"/>
      <c r="AB38" s="2"/>
      <c r="AC38" s="2"/>
      <c r="AD38" s="2"/>
    </row>
    <row r="39" customFormat="false" ht="21.75" hidden="false" customHeight="true" outlineLevel="0" collapsed="false">
      <c r="A39" s="1"/>
      <c r="B39" s="1"/>
      <c r="C39" s="2"/>
      <c r="D39" s="8"/>
      <c r="E39" s="8"/>
      <c r="F39" s="8"/>
      <c r="G39" s="8"/>
      <c r="H39" s="8"/>
      <c r="I39" s="8"/>
      <c r="J39" s="8"/>
      <c r="K39" s="2"/>
      <c r="L39" s="2"/>
      <c r="M39" s="2"/>
      <c r="N39" s="2"/>
      <c r="O39" s="2"/>
      <c r="P39" s="2"/>
      <c r="Q39" s="2"/>
      <c r="R39" s="2"/>
      <c r="S39" s="2"/>
      <c r="T39" s="2"/>
      <c r="U39" s="2"/>
      <c r="V39" s="2"/>
      <c r="W39" s="2"/>
      <c r="X39" s="2"/>
      <c r="Y39" s="2"/>
      <c r="Z39" s="2"/>
      <c r="AA39" s="2"/>
      <c r="AB39" s="2"/>
      <c r="AC39" s="2"/>
      <c r="AD39" s="2"/>
    </row>
    <row r="40" customFormat="false" ht="21.75" hidden="false" customHeight="true" outlineLevel="0" collapsed="false">
      <c r="A40" s="1"/>
      <c r="B40" s="1"/>
      <c r="C40" s="2"/>
      <c r="D40" s="8"/>
      <c r="E40" s="8"/>
      <c r="F40" s="8"/>
      <c r="G40" s="8"/>
      <c r="H40" s="8"/>
      <c r="I40" s="8"/>
      <c r="J40" s="8"/>
      <c r="K40" s="2"/>
      <c r="L40" s="2"/>
      <c r="M40" s="2"/>
      <c r="N40" s="2"/>
      <c r="O40" s="2"/>
      <c r="P40" s="2"/>
      <c r="Q40" s="2"/>
      <c r="R40" s="2"/>
      <c r="S40" s="2"/>
      <c r="T40" s="2"/>
      <c r="U40" s="2"/>
      <c r="V40" s="2"/>
      <c r="W40" s="2"/>
      <c r="X40" s="2"/>
      <c r="Y40" s="2"/>
      <c r="Z40" s="2"/>
      <c r="AA40" s="2"/>
      <c r="AB40" s="2"/>
      <c r="AC40" s="2"/>
      <c r="AD40" s="2"/>
    </row>
    <row r="41" customFormat="false" ht="21.75" hidden="false" customHeight="true" outlineLevel="0" collapsed="false">
      <c r="A41" s="1"/>
      <c r="B41" s="1"/>
      <c r="C41" s="2"/>
      <c r="D41" s="8"/>
      <c r="E41" s="8"/>
      <c r="F41" s="8"/>
      <c r="G41" s="8"/>
      <c r="H41" s="8"/>
      <c r="I41" s="8"/>
      <c r="J41" s="8"/>
      <c r="K41" s="2"/>
      <c r="L41" s="2"/>
      <c r="M41" s="2"/>
      <c r="N41" s="2"/>
      <c r="O41" s="2"/>
      <c r="P41" s="2"/>
      <c r="Q41" s="2"/>
      <c r="R41" s="2"/>
      <c r="S41" s="2"/>
      <c r="T41" s="2"/>
      <c r="U41" s="2"/>
      <c r="V41" s="2"/>
      <c r="W41" s="2"/>
      <c r="X41" s="2"/>
      <c r="Y41" s="2"/>
      <c r="Z41" s="2"/>
      <c r="AA41" s="2"/>
      <c r="AB41" s="2"/>
      <c r="AC41" s="2"/>
      <c r="AD41" s="2"/>
    </row>
    <row r="42" customFormat="false" ht="21.75" hidden="false" customHeight="true" outlineLevel="0" collapsed="false">
      <c r="A42" s="1"/>
      <c r="B42" s="1"/>
      <c r="C42" s="2"/>
      <c r="D42" s="8"/>
      <c r="E42" s="8"/>
      <c r="F42" s="8"/>
      <c r="G42" s="8"/>
      <c r="H42" s="8"/>
      <c r="I42" s="8"/>
      <c r="J42" s="8"/>
      <c r="K42" s="2"/>
      <c r="L42" s="2"/>
      <c r="M42" s="2"/>
      <c r="N42" s="2"/>
      <c r="O42" s="2"/>
      <c r="P42" s="2"/>
      <c r="Q42" s="2"/>
      <c r="R42" s="2"/>
      <c r="S42" s="2"/>
      <c r="T42" s="2"/>
      <c r="U42" s="2"/>
      <c r="V42" s="2"/>
      <c r="W42" s="2"/>
      <c r="X42" s="2"/>
      <c r="Y42" s="2"/>
      <c r="Z42" s="2"/>
      <c r="AA42" s="2"/>
      <c r="AB42" s="2"/>
      <c r="AC42" s="2"/>
      <c r="AD42" s="2"/>
    </row>
    <row r="43" customFormat="false" ht="21.75" hidden="false" customHeight="true" outlineLevel="0" collapsed="false">
      <c r="A43" s="1"/>
      <c r="B43" s="1"/>
      <c r="C43" s="35" t="s">
        <v>95</v>
      </c>
      <c r="D43" s="36" t="str">
        <f aca="false">IF($M$8=0,"Invalid ID",INDEX(Initiatives!$D$7:$D$16,$M$8))</f>
        <v>Combine vendor contracts</v>
      </c>
      <c r="E43" s="10"/>
      <c r="F43" s="10"/>
      <c r="G43" s="10"/>
      <c r="H43" s="10"/>
      <c r="I43" s="10"/>
      <c r="J43" s="10"/>
      <c r="K43" s="2"/>
      <c r="L43" s="2"/>
      <c r="M43" s="2"/>
      <c r="N43" s="2"/>
      <c r="O43" s="2"/>
      <c r="P43" s="2"/>
      <c r="Q43" s="2"/>
      <c r="R43" s="2"/>
      <c r="S43" s="2"/>
      <c r="T43" s="2"/>
      <c r="U43" s="2"/>
      <c r="V43" s="2"/>
      <c r="W43" s="2"/>
      <c r="X43" s="2"/>
      <c r="Y43" s="2"/>
      <c r="Z43" s="2"/>
      <c r="AA43" s="2"/>
      <c r="AB43" s="2"/>
      <c r="AC43" s="2"/>
      <c r="AD43" s="2"/>
    </row>
    <row r="44" customFormat="false" ht="21.75" hidden="false" customHeight="true" outlineLevel="0" collapsed="false">
      <c r="A44" s="1"/>
      <c r="B44" s="1"/>
      <c r="C44" s="2" t="s">
        <v>113</v>
      </c>
      <c r="D44" s="37" t="n">
        <f aca="false">IF($N$8="Excluded",0,IF(OR($N$8&lt;&gt;"Complete",Assumptions!$D$42&lt;&gt;"Complete"),"n.a.",0))</f>
        <v>0</v>
      </c>
      <c r="E44" s="37" t="n">
        <f aca="false">IF($N$8="Excluded",0,IF(OR($N$8&lt;&gt;"Complete",Assumptions!$D$42&lt;&gt;"Complete"),"n.a.",(IF(INDEX(Initiatives!$N$7:$N$16,$M$8)=0,MAX(0,12-(INDEX(Initiatives!$M$7:$M$16,$M$8)-1+Assumptions!$E$34)),MIN(MAX(0,12-(INDEX(Initiatives!$M$7:$M$16,$M$8)-1+Assumptions!$E$34)),INDEX(Initiatives!$N$7:$N$16,$M$8))^2/(2*MAX(1,INDEX(Initiatives!$N$7:$N$16,$M$8)))+MAX(0,MAX(0,12-(INDEX(Initiatives!$M$7:$M$16,$M$8)-1+Assumptions!$E$34))-INDEX(Initiatives!$N$7:$N$16,$M$8)))-IF(INDEX(Initiatives!$N$7:$N$16,$M$8)=0,MAX(0,0-(INDEX(Initiatives!$M$7:$M$16,$M$8)-1+Assumptions!$E$34)),MIN(MAX(0,0-(INDEX(Initiatives!$M$7:$M$16,$M$8)-1+Assumptions!$E$34)),INDEX(Initiatives!$N$7:$N$16,$M$8))^2/(2*MAX(1,INDEX(Initiatives!$N$7:$N$16,$M$8)))+MAX(0,MAX(0,0-(INDEX(Initiatives!$M$7:$M$16,$M$8)-1+Assumptions!$E$34))-INDEX(Initiatives!$N$7:$N$16,$M$8))))/12))</f>
        <v>0.75</v>
      </c>
      <c r="F44" s="37" t="n">
        <f aca="false">IF($N$8="Excluded",0,IF(OR($N$8&lt;&gt;"Complete",Assumptions!$D$42&lt;&gt;"Complete"),"n.a.",(IF(INDEX(Initiatives!$N$7:$N$16,$M$8)=0,MAX(0,24-(INDEX(Initiatives!$M$7:$M$16,$M$8)-1+Assumptions!$E$34)),MIN(MAX(0,24-(INDEX(Initiatives!$M$7:$M$16,$M$8)-1+Assumptions!$E$34)),INDEX(Initiatives!$N$7:$N$16,$M$8))^2/(2*MAX(1,INDEX(Initiatives!$N$7:$N$16,$M$8)))+MAX(0,MAX(0,24-(INDEX(Initiatives!$M$7:$M$16,$M$8)-1+Assumptions!$E$34))-INDEX(Initiatives!$N$7:$N$16,$M$8)))-IF(INDEX(Initiatives!$N$7:$N$16,$M$8)=0,MAX(0,12-(INDEX(Initiatives!$M$7:$M$16,$M$8)-1+Assumptions!$E$34)),MIN(MAX(0,12-(INDEX(Initiatives!$M$7:$M$16,$M$8)-1+Assumptions!$E$34)),INDEX(Initiatives!$N$7:$N$16,$M$8))^2/(2*MAX(1,INDEX(Initiatives!$N$7:$N$16,$M$8)))+MAX(0,MAX(0,12-(INDEX(Initiatives!$M$7:$M$16,$M$8)-1+Assumptions!$E$34))-INDEX(Initiatives!$N$7:$N$16,$M$8))))/12))</f>
        <v>1</v>
      </c>
      <c r="G44" s="37" t="n">
        <f aca="false">IF($N$8="Excluded",0,IF(OR($N$8&lt;&gt;"Complete",Assumptions!$D$42&lt;&gt;"Complete"),"n.a.",(IF(INDEX(Initiatives!$N$7:$N$16,$M$8)=0,MAX(0,36-(INDEX(Initiatives!$M$7:$M$16,$M$8)-1+Assumptions!$E$34)),MIN(MAX(0,36-(INDEX(Initiatives!$M$7:$M$16,$M$8)-1+Assumptions!$E$34)),INDEX(Initiatives!$N$7:$N$16,$M$8))^2/(2*MAX(1,INDEX(Initiatives!$N$7:$N$16,$M$8)))+MAX(0,MAX(0,36-(INDEX(Initiatives!$M$7:$M$16,$M$8)-1+Assumptions!$E$34))-INDEX(Initiatives!$N$7:$N$16,$M$8)))-IF(INDEX(Initiatives!$N$7:$N$16,$M$8)=0,MAX(0,24-(INDEX(Initiatives!$M$7:$M$16,$M$8)-1+Assumptions!$E$34)),MIN(MAX(0,24-(INDEX(Initiatives!$M$7:$M$16,$M$8)-1+Assumptions!$E$34)),INDEX(Initiatives!$N$7:$N$16,$M$8))^2/(2*MAX(1,INDEX(Initiatives!$N$7:$N$16,$M$8)))+MAX(0,MAX(0,24-(INDEX(Initiatives!$M$7:$M$16,$M$8)-1+Assumptions!$E$34))-INDEX(Initiatives!$N$7:$N$16,$M$8))))/12))</f>
        <v>1</v>
      </c>
      <c r="H44" s="37" t="n">
        <f aca="false">IF($N$8="Excluded",0,IF(OR($N$8&lt;&gt;"Complete",Assumptions!$D$42&lt;&gt;"Complete"),"n.a.",(IF(INDEX(Initiatives!$N$7:$N$16,$M$8)=0,MAX(0,48-(INDEX(Initiatives!$M$7:$M$16,$M$8)-1+Assumptions!$E$34)),MIN(MAX(0,48-(INDEX(Initiatives!$M$7:$M$16,$M$8)-1+Assumptions!$E$34)),INDEX(Initiatives!$N$7:$N$16,$M$8))^2/(2*MAX(1,INDEX(Initiatives!$N$7:$N$16,$M$8)))+MAX(0,MAX(0,48-(INDEX(Initiatives!$M$7:$M$16,$M$8)-1+Assumptions!$E$34))-INDEX(Initiatives!$N$7:$N$16,$M$8)))-IF(INDEX(Initiatives!$N$7:$N$16,$M$8)=0,MAX(0,36-(INDEX(Initiatives!$M$7:$M$16,$M$8)-1+Assumptions!$E$34)),MIN(MAX(0,36-(INDEX(Initiatives!$M$7:$M$16,$M$8)-1+Assumptions!$E$34)),INDEX(Initiatives!$N$7:$N$16,$M$8))^2/(2*MAX(1,INDEX(Initiatives!$N$7:$N$16,$M$8)))+MAX(0,MAX(0,36-(INDEX(Initiatives!$M$7:$M$16,$M$8)-1+Assumptions!$E$34))-INDEX(Initiatives!$N$7:$N$16,$M$8))))/12))</f>
        <v>1</v>
      </c>
      <c r="I44" s="37" t="n">
        <f aca="false">IF($N$8="Excluded",0,IF(OR($N$8&lt;&gt;"Complete",Assumptions!$D$42&lt;&gt;"Complete"),"n.a.",(IF(INDEX(Initiatives!$N$7:$N$16,$M$8)=0,MAX(0,60-(INDEX(Initiatives!$M$7:$M$16,$M$8)-1+Assumptions!$E$34)),MIN(MAX(0,60-(INDEX(Initiatives!$M$7:$M$16,$M$8)-1+Assumptions!$E$34)),INDEX(Initiatives!$N$7:$N$16,$M$8))^2/(2*MAX(1,INDEX(Initiatives!$N$7:$N$16,$M$8)))+MAX(0,MAX(0,60-(INDEX(Initiatives!$M$7:$M$16,$M$8)-1+Assumptions!$E$34))-INDEX(Initiatives!$N$7:$N$16,$M$8)))-IF(INDEX(Initiatives!$N$7:$N$16,$M$8)=0,MAX(0,48-(INDEX(Initiatives!$M$7:$M$16,$M$8)-1+Assumptions!$E$34)),MIN(MAX(0,48-(INDEX(Initiatives!$M$7:$M$16,$M$8)-1+Assumptions!$E$34)),INDEX(Initiatives!$N$7:$N$16,$M$8))^2/(2*MAX(1,INDEX(Initiatives!$N$7:$N$16,$M$8)))+MAX(0,MAX(0,48-(INDEX(Initiatives!$M$7:$M$16,$M$8)-1+Assumptions!$E$34))-INDEX(Initiatives!$N$7:$N$16,$M$8))))/12))</f>
        <v>1</v>
      </c>
      <c r="J44" s="8"/>
      <c r="K44" s="2"/>
      <c r="L44" s="2"/>
      <c r="M44" s="2"/>
      <c r="N44" s="2"/>
      <c r="O44" s="2"/>
      <c r="P44" s="2"/>
      <c r="Q44" s="2"/>
      <c r="R44" s="2"/>
      <c r="S44" s="2"/>
      <c r="T44" s="2"/>
      <c r="U44" s="2"/>
      <c r="V44" s="2"/>
      <c r="W44" s="2"/>
      <c r="X44" s="2"/>
      <c r="Y44" s="2"/>
      <c r="Z44" s="2"/>
      <c r="AA44" s="2"/>
      <c r="AB44" s="2"/>
      <c r="AC44" s="2"/>
      <c r="AD44" s="2"/>
    </row>
    <row r="45" customFormat="false" ht="21.75" hidden="false" customHeight="true" outlineLevel="0" collapsed="false">
      <c r="A45" s="1"/>
      <c r="B45" s="1"/>
      <c r="C45" s="2" t="s">
        <v>114</v>
      </c>
      <c r="D45" s="16" t="n">
        <f aca="false">IF($N$8="Excluded",0,IF(OR($N$8&lt;&gt;"Complete",Assumptions!$D$42&lt;&gt;"Complete"),"n.a.",D44*INDEX(Initiatives!$F$7:$F$16,$M$8)*INDEX(Initiatives!$G$7:$G$16,$M$8)*Assumptions!E$16))</f>
        <v>0</v>
      </c>
      <c r="E45" s="16" t="n">
        <f aca="false">IF($N$8="Excluded",0,IF(OR($N$8&lt;&gt;"Complete",Assumptions!$D$42&lt;&gt;"Complete"),"n.a.",E44*INDEX(Initiatives!$F$7:$F$16,$M$8)*INDEX(Initiatives!$G$7:$G$16,$M$8)*Assumptions!F$16))</f>
        <v>0</v>
      </c>
      <c r="F45" s="16" t="n">
        <f aca="false">IF($N$8="Excluded",0,IF(OR($N$8&lt;&gt;"Complete",Assumptions!$D$42&lt;&gt;"Complete"),"n.a.",F44*INDEX(Initiatives!$F$7:$F$16,$M$8)*INDEX(Initiatives!$G$7:$G$16,$M$8)*Assumptions!G$16))</f>
        <v>0</v>
      </c>
      <c r="G45" s="16" t="n">
        <f aca="false">IF($N$8="Excluded",0,IF(OR($N$8&lt;&gt;"Complete",Assumptions!$D$42&lt;&gt;"Complete"),"n.a.",G44*INDEX(Initiatives!$F$7:$F$16,$M$8)*INDEX(Initiatives!$G$7:$G$16,$M$8)*Assumptions!H$16))</f>
        <v>0</v>
      </c>
      <c r="H45" s="16" t="n">
        <f aca="false">IF($N$8="Excluded",0,IF(OR($N$8&lt;&gt;"Complete",Assumptions!$D$42&lt;&gt;"Complete"),"n.a.",H44*INDEX(Initiatives!$F$7:$F$16,$M$8)*INDEX(Initiatives!$G$7:$G$16,$M$8)*Assumptions!I$16))</f>
        <v>0</v>
      </c>
      <c r="I45" s="16" t="n">
        <f aca="false">IF($N$8="Excluded",0,IF(OR($N$8&lt;&gt;"Complete",Assumptions!$D$42&lt;&gt;"Complete"),"n.a.",I44*INDEX(Initiatives!$F$7:$F$16,$M$8)*INDEX(Initiatives!$G$7:$G$16,$M$8)*Assumptions!J$16))</f>
        <v>0</v>
      </c>
      <c r="J45" s="8"/>
      <c r="K45" s="2"/>
      <c r="L45" s="2"/>
      <c r="M45" s="2"/>
      <c r="N45" s="2"/>
      <c r="O45" s="2"/>
      <c r="P45" s="2"/>
      <c r="Q45" s="2"/>
      <c r="R45" s="2"/>
      <c r="S45" s="2"/>
      <c r="T45" s="2"/>
      <c r="U45" s="2"/>
      <c r="V45" s="2"/>
      <c r="W45" s="2"/>
      <c r="X45" s="2"/>
      <c r="Y45" s="2"/>
      <c r="Z45" s="2"/>
      <c r="AA45" s="2"/>
      <c r="AB45" s="2"/>
      <c r="AC45" s="2"/>
      <c r="AD45" s="2"/>
    </row>
    <row r="46" customFormat="false" ht="21.75" hidden="false" customHeight="true" outlineLevel="0" collapsed="false">
      <c r="A46" s="1"/>
      <c r="B46" s="1"/>
      <c r="C46" s="2" t="s">
        <v>115</v>
      </c>
      <c r="D46" s="16" t="n">
        <f aca="false">IF($N$8="Excluded",0,IF(OR($N$8&lt;&gt;"Complete",Assumptions!$D$42&lt;&gt;"Complete"),"n.a.",D44*INDEX(Initiatives!$H$7:$H$16,$M$8)*Assumptions!E$19))</f>
        <v>0</v>
      </c>
      <c r="E46" s="16" t="n">
        <f aca="false">IF($N$8="Excluded",0,IF(OR($N$8&lt;&gt;"Complete",Assumptions!$D$42&lt;&gt;"Complete"),"n.a.",E44*INDEX(Initiatives!$H$7:$H$16,$M$8)*Assumptions!F$19))</f>
        <v>450</v>
      </c>
      <c r="F46" s="16" t="n">
        <f aca="false">IF($N$8="Excluded",0,IF(OR($N$8&lt;&gt;"Complete",Assumptions!$D$42&lt;&gt;"Complete"),"n.a.",F44*INDEX(Initiatives!$H$7:$H$16,$M$8)*Assumptions!G$19))</f>
        <v>600</v>
      </c>
      <c r="G46" s="16" t="n">
        <f aca="false">IF($N$8="Excluded",0,IF(OR($N$8&lt;&gt;"Complete",Assumptions!$D$42&lt;&gt;"Complete"),"n.a.",G44*INDEX(Initiatives!$H$7:$H$16,$M$8)*Assumptions!H$19))</f>
        <v>600</v>
      </c>
      <c r="H46" s="16" t="n">
        <f aca="false">IF($N$8="Excluded",0,IF(OR($N$8&lt;&gt;"Complete",Assumptions!$D$42&lt;&gt;"Complete"),"n.a.",H44*INDEX(Initiatives!$H$7:$H$16,$M$8)*Assumptions!I$19))</f>
        <v>600</v>
      </c>
      <c r="I46" s="16" t="n">
        <f aca="false">IF($N$8="Excluded",0,IF(OR($N$8&lt;&gt;"Complete",Assumptions!$D$42&lt;&gt;"Complete"),"n.a.",I44*INDEX(Initiatives!$H$7:$H$16,$M$8)*Assumptions!J$19))</f>
        <v>600</v>
      </c>
      <c r="J46" s="8"/>
      <c r="K46" s="2"/>
      <c r="L46" s="2"/>
      <c r="M46" s="2"/>
      <c r="N46" s="2"/>
      <c r="O46" s="2"/>
      <c r="P46" s="2"/>
      <c r="Q46" s="2"/>
      <c r="R46" s="2"/>
      <c r="S46" s="2"/>
      <c r="T46" s="2"/>
      <c r="U46" s="2"/>
      <c r="V46" s="2"/>
      <c r="W46" s="2"/>
      <c r="X46" s="2"/>
      <c r="Y46" s="2"/>
      <c r="Z46" s="2"/>
      <c r="AA46" s="2"/>
      <c r="AB46" s="2"/>
      <c r="AC46" s="2"/>
      <c r="AD46" s="2"/>
    </row>
    <row r="47" customFormat="false" ht="21.75" hidden="false" customHeight="true" outlineLevel="0" collapsed="false">
      <c r="A47" s="1"/>
      <c r="B47" s="1"/>
      <c r="C47" s="2" t="s">
        <v>116</v>
      </c>
      <c r="D47" s="16" t="n">
        <f aca="false">IF($N$8="Excluded",0,IF(OR($N$8&lt;&gt;"Complete",Assumptions!$D$42&lt;&gt;"Complete"),"n.a.",SUM(D45:D46)))</f>
        <v>0</v>
      </c>
      <c r="E47" s="16" t="n">
        <f aca="false">IF($N$8="Excluded",0,IF(OR($N$8&lt;&gt;"Complete",Assumptions!$D$42&lt;&gt;"Complete"),"n.a.",SUM(E45:E46)))</f>
        <v>450</v>
      </c>
      <c r="F47" s="16" t="n">
        <f aca="false">IF($N$8="Excluded",0,IF(OR($N$8&lt;&gt;"Complete",Assumptions!$D$42&lt;&gt;"Complete"),"n.a.",SUM(F45:F46)))</f>
        <v>600</v>
      </c>
      <c r="G47" s="16" t="n">
        <f aca="false">IF($N$8="Excluded",0,IF(OR($N$8&lt;&gt;"Complete",Assumptions!$D$42&lt;&gt;"Complete"),"n.a.",SUM(G45:G46)))</f>
        <v>600</v>
      </c>
      <c r="H47" s="16" t="n">
        <f aca="false">IF($N$8="Excluded",0,IF(OR($N$8&lt;&gt;"Complete",Assumptions!$D$42&lt;&gt;"Complete"),"n.a.",SUM(H45:H46)))</f>
        <v>600</v>
      </c>
      <c r="I47" s="16" t="n">
        <f aca="false">IF($N$8="Excluded",0,IF(OR($N$8&lt;&gt;"Complete",Assumptions!$D$42&lt;&gt;"Complete"),"n.a.",SUM(I45:I46)))</f>
        <v>600</v>
      </c>
      <c r="J47" s="8"/>
      <c r="K47" s="2"/>
      <c r="L47" s="2"/>
      <c r="M47" s="2"/>
      <c r="N47" s="2"/>
      <c r="O47" s="2"/>
      <c r="P47" s="2"/>
      <c r="Q47" s="2"/>
      <c r="R47" s="2"/>
      <c r="S47" s="2"/>
      <c r="T47" s="2"/>
      <c r="U47" s="2"/>
      <c r="V47" s="2"/>
      <c r="W47" s="2"/>
      <c r="X47" s="2"/>
      <c r="Y47" s="2"/>
      <c r="Z47" s="2"/>
      <c r="AA47" s="2"/>
      <c r="AB47" s="2"/>
      <c r="AC47" s="2"/>
      <c r="AD47" s="2"/>
    </row>
    <row r="48" customFormat="false" ht="21.75" hidden="false" customHeight="true" outlineLevel="0" collapsed="false">
      <c r="A48" s="1"/>
      <c r="B48" s="1"/>
      <c r="C48" s="2" t="s">
        <v>117</v>
      </c>
      <c r="D48" s="16" t="n">
        <f aca="false">IF($N$8="Excluded",0,IF(OR($N$8&lt;&gt;"Complete",Assumptions!$D$42&lt;&gt;"Complete"),"n.a.",D47*MIN(1,INDEX(Initiatives!$O$7:$O$16,$M$8)*Assumptions!E$25)))</f>
        <v>0</v>
      </c>
      <c r="E48" s="16" t="n">
        <f aca="false">IF($N$8="Excluded",0,IF(OR($N$8&lt;&gt;"Complete",Assumptions!$D$42&lt;&gt;"Complete"),"n.a.",E47*MIN(1,INDEX(Initiatives!$O$7:$O$16,$M$8)*Assumptions!F$25)))</f>
        <v>405</v>
      </c>
      <c r="F48" s="16" t="n">
        <f aca="false">IF($N$8="Excluded",0,IF(OR($N$8&lt;&gt;"Complete",Assumptions!$D$42&lt;&gt;"Complete"),"n.a.",F47*MIN(1,INDEX(Initiatives!$O$7:$O$16,$M$8)*Assumptions!G$25)))</f>
        <v>540</v>
      </c>
      <c r="G48" s="16" t="n">
        <f aca="false">IF($N$8="Excluded",0,IF(OR($N$8&lt;&gt;"Complete",Assumptions!$D$42&lt;&gt;"Complete"),"n.a.",G47*MIN(1,INDEX(Initiatives!$O$7:$O$16,$M$8)*Assumptions!H$25)))</f>
        <v>540</v>
      </c>
      <c r="H48" s="16" t="n">
        <f aca="false">IF($N$8="Excluded",0,IF(OR($N$8&lt;&gt;"Complete",Assumptions!$D$42&lt;&gt;"Complete"),"n.a.",H47*MIN(1,INDEX(Initiatives!$O$7:$O$16,$M$8)*Assumptions!I$25)))</f>
        <v>540</v>
      </c>
      <c r="I48" s="16" t="n">
        <f aca="false">IF($N$8="Excluded",0,IF(OR($N$8&lt;&gt;"Complete",Assumptions!$D$42&lt;&gt;"Complete"),"n.a.",I47*MIN(1,INDEX(Initiatives!$O$7:$O$16,$M$8)*Assumptions!J$25)))</f>
        <v>540</v>
      </c>
      <c r="J48" s="8"/>
      <c r="K48" s="2"/>
      <c r="L48" s="2"/>
      <c r="M48" s="2"/>
      <c r="N48" s="2"/>
      <c r="O48" s="2"/>
      <c r="P48" s="2"/>
      <c r="Q48" s="2"/>
      <c r="R48" s="2"/>
      <c r="S48" s="2"/>
      <c r="T48" s="2"/>
      <c r="U48" s="2"/>
      <c r="V48" s="2"/>
      <c r="W48" s="2"/>
      <c r="X48" s="2"/>
      <c r="Y48" s="2"/>
      <c r="Z48" s="2"/>
      <c r="AA48" s="2"/>
      <c r="AB48" s="2"/>
      <c r="AC48" s="2"/>
      <c r="AD48" s="2"/>
    </row>
    <row r="49" customFormat="false" ht="21.75" hidden="false" customHeight="true" outlineLevel="0" collapsed="false">
      <c r="A49" s="1"/>
      <c r="B49" s="1"/>
      <c r="C49" s="2" t="s">
        <v>34</v>
      </c>
      <c r="D49" s="16" t="n">
        <f aca="false">IF($N$8="Excluded",0,IF(OR($N$8&lt;&gt;"Complete",Assumptions!$D$42&lt;&gt;"Complete"),"n.a.",0))</f>
        <v>0</v>
      </c>
      <c r="E49" s="16" t="n">
        <f aca="false">IF($N$8="Excluded",0,IF(OR($N$8&lt;&gt;"Complete",Assumptions!$D$42&lt;&gt;"Complete"),"n.a.",INDEX(Initiatives!$I$7:$I$16,$M$8)*Assumptions!F$22))</f>
        <v>0</v>
      </c>
      <c r="F49" s="16" t="n">
        <f aca="false">IF($N$8="Excluded",0,IF(OR($N$8&lt;&gt;"Complete",Assumptions!$D$42&lt;&gt;"Complete"),"n.a.",INDEX(Initiatives!$I$7:$I$16,$M$8)*Assumptions!G$22))</f>
        <v>0</v>
      </c>
      <c r="G49" s="16" t="n">
        <f aca="false">IF($N$8="Excluded",0,IF(OR($N$8&lt;&gt;"Complete",Assumptions!$D$42&lt;&gt;"Complete"),"n.a.",INDEX(Initiatives!$I$7:$I$16,$M$8)*Assumptions!H$22))</f>
        <v>0</v>
      </c>
      <c r="H49" s="16" t="n">
        <f aca="false">IF($N$8="Excluded",0,IF(OR($N$8&lt;&gt;"Complete",Assumptions!$D$42&lt;&gt;"Complete"),"n.a.",INDEX(Initiatives!$I$7:$I$16,$M$8)*Assumptions!I$22))</f>
        <v>0</v>
      </c>
      <c r="I49" s="16" t="n">
        <f aca="false">IF($N$8="Excluded",0,IF(OR($N$8&lt;&gt;"Complete",Assumptions!$D$42&lt;&gt;"Complete"),"n.a.",INDEX(Initiatives!$I$7:$I$16,$M$8)*Assumptions!J$22))</f>
        <v>0</v>
      </c>
      <c r="J49" s="8"/>
      <c r="K49" s="2"/>
      <c r="L49" s="2"/>
      <c r="M49" s="2"/>
      <c r="N49" s="2"/>
      <c r="O49" s="2"/>
      <c r="P49" s="2"/>
      <c r="Q49" s="2"/>
      <c r="R49" s="2"/>
      <c r="S49" s="2"/>
      <c r="T49" s="2"/>
      <c r="U49" s="2"/>
      <c r="V49" s="2"/>
      <c r="W49" s="2"/>
      <c r="X49" s="2"/>
      <c r="Y49" s="2"/>
      <c r="Z49" s="2"/>
      <c r="AA49" s="2"/>
      <c r="AB49" s="2"/>
      <c r="AC49" s="2"/>
      <c r="AD49" s="2"/>
    </row>
    <row r="50" customFormat="false" ht="21.75" hidden="false" customHeight="true" outlineLevel="0" collapsed="false">
      <c r="A50" s="1"/>
      <c r="B50" s="1"/>
      <c r="C50" s="2" t="s">
        <v>118</v>
      </c>
      <c r="D50" s="16" t="n">
        <f aca="false">IF($N$8="Excluded",0,IF(OR($N$8&lt;&gt;"Complete",Assumptions!$D$42&lt;&gt;"Complete"),"n.a.",D48-D49))</f>
        <v>0</v>
      </c>
      <c r="E50" s="16" t="n">
        <f aca="false">IF($N$8="Excluded",0,IF(OR($N$8&lt;&gt;"Complete",Assumptions!$D$42&lt;&gt;"Complete"),"n.a.",E48-E49))</f>
        <v>405</v>
      </c>
      <c r="F50" s="16" t="n">
        <f aca="false">IF($N$8="Excluded",0,IF(OR($N$8&lt;&gt;"Complete",Assumptions!$D$42&lt;&gt;"Complete"),"n.a.",F48-F49))</f>
        <v>540</v>
      </c>
      <c r="G50" s="16" t="n">
        <f aca="false">IF($N$8="Excluded",0,IF(OR($N$8&lt;&gt;"Complete",Assumptions!$D$42&lt;&gt;"Complete"),"n.a.",G48-G49))</f>
        <v>540</v>
      </c>
      <c r="H50" s="16" t="n">
        <f aca="false">IF($N$8="Excluded",0,IF(OR($N$8&lt;&gt;"Complete",Assumptions!$D$42&lt;&gt;"Complete"),"n.a.",H48-H49))</f>
        <v>540</v>
      </c>
      <c r="I50" s="16" t="n">
        <f aca="false">IF($N$8="Excluded",0,IF(OR($N$8&lt;&gt;"Complete",Assumptions!$D$42&lt;&gt;"Complete"),"n.a.",I48-I49))</f>
        <v>540</v>
      </c>
      <c r="J50" s="8"/>
      <c r="K50" s="2"/>
      <c r="L50" s="2"/>
      <c r="M50" s="2"/>
      <c r="N50" s="2"/>
      <c r="O50" s="2"/>
      <c r="P50" s="2"/>
      <c r="Q50" s="2"/>
      <c r="R50" s="2"/>
      <c r="S50" s="2"/>
      <c r="T50" s="2"/>
      <c r="U50" s="2"/>
      <c r="V50" s="2"/>
      <c r="W50" s="2"/>
      <c r="X50" s="2"/>
      <c r="Y50" s="2"/>
      <c r="Z50" s="2"/>
      <c r="AA50" s="2"/>
      <c r="AB50" s="2"/>
      <c r="AC50" s="2"/>
      <c r="AD50" s="2"/>
    </row>
    <row r="51" customFormat="false" ht="21.75" hidden="false" customHeight="true" outlineLevel="0" collapsed="false">
      <c r="A51" s="1"/>
      <c r="B51" s="1"/>
      <c r="C51" s="2" t="s">
        <v>97</v>
      </c>
      <c r="D51" s="16" t="n">
        <f aca="false">IF($N$8="Excluded",0,IF(OR($N$8&lt;&gt;"Complete",Assumptions!$D$42&lt;&gt;"Complete"),"n.a.",(MAX(0,D50)-MAX(0,-D50)*Assumptions!$D$10)*INDEX(Initiatives!$P$7:$P$16,$M$8)))</f>
        <v>0</v>
      </c>
      <c r="E51" s="16" t="n">
        <f aca="false">IF($N$8="Excluded",0,IF(OR($N$8&lt;&gt;"Complete",Assumptions!$D$42&lt;&gt;"Complete"),"n.a.",(MAX(0,E50)-MAX(0,-E50)*Assumptions!$D$10)*INDEX(Initiatives!$P$7:$P$16,$M$8)))</f>
        <v>101.25</v>
      </c>
      <c r="F51" s="16" t="n">
        <f aca="false">IF($N$8="Excluded",0,IF(OR($N$8&lt;&gt;"Complete",Assumptions!$D$42&lt;&gt;"Complete"),"n.a.",(MAX(0,F50)-MAX(0,-F50)*Assumptions!$D$10)*INDEX(Initiatives!$P$7:$P$16,$M$8)))</f>
        <v>135</v>
      </c>
      <c r="G51" s="16" t="n">
        <f aca="false">IF($N$8="Excluded",0,IF(OR($N$8&lt;&gt;"Complete",Assumptions!$D$42&lt;&gt;"Complete"),"n.a.",(MAX(0,G50)-MAX(0,-G50)*Assumptions!$D$10)*INDEX(Initiatives!$P$7:$P$16,$M$8)))</f>
        <v>135</v>
      </c>
      <c r="H51" s="16" t="n">
        <f aca="false">IF($N$8="Excluded",0,IF(OR($N$8&lt;&gt;"Complete",Assumptions!$D$42&lt;&gt;"Complete"),"n.a.",(MAX(0,H50)-MAX(0,-H50)*Assumptions!$D$10)*INDEX(Initiatives!$P$7:$P$16,$M$8)))</f>
        <v>135</v>
      </c>
      <c r="I51" s="16" t="n">
        <f aca="false">IF($N$8="Excluded",0,IF(OR($N$8&lt;&gt;"Complete",Assumptions!$D$42&lt;&gt;"Complete"),"n.a.",(MAX(0,I50)-MAX(0,-I50)*Assumptions!$D$10)*INDEX(Initiatives!$P$7:$P$16,$M$8)))</f>
        <v>135</v>
      </c>
      <c r="J51" s="8"/>
      <c r="K51" s="2"/>
      <c r="L51" s="2"/>
      <c r="M51" s="2"/>
      <c r="N51" s="2"/>
      <c r="O51" s="2"/>
      <c r="P51" s="2"/>
      <c r="Q51" s="2"/>
      <c r="R51" s="2"/>
      <c r="S51" s="2"/>
      <c r="T51" s="2"/>
      <c r="U51" s="2"/>
      <c r="V51" s="2"/>
      <c r="W51" s="2"/>
      <c r="X51" s="2"/>
      <c r="Y51" s="2"/>
      <c r="Z51" s="2"/>
      <c r="AA51" s="2"/>
      <c r="AB51" s="2"/>
      <c r="AC51" s="2"/>
      <c r="AD51" s="2"/>
    </row>
    <row r="52" customFormat="false" ht="21.75" hidden="false" customHeight="true" outlineLevel="0" collapsed="false">
      <c r="A52" s="1"/>
      <c r="B52" s="1"/>
      <c r="C52" s="2" t="s">
        <v>99</v>
      </c>
      <c r="D52" s="16" t="n">
        <f aca="false">IF($N$8="Excluded",0,IF(OR($N$8&lt;&gt;"Complete",Assumptions!$D$42&lt;&gt;"Complete"),"n.a.",INDEX(Initiatives!$J$7:$J$16,$M$8)*Assumptions!$E$28*(1-INDEX(Initiatives!$P$7:$P$16,$M$8)*INDEX(Initiatives!$Q$7:$Q$16,$M$8)*Assumptions!$D$10)))</f>
        <v>120</v>
      </c>
      <c r="E52" s="16" t="n">
        <f aca="false">IF($N$8="Excluded",0,IF(OR($N$8&lt;&gt;"Complete",Assumptions!$D$42&lt;&gt;"Complete"),"n.a.",0))</f>
        <v>0</v>
      </c>
      <c r="F52" s="16" t="n">
        <f aca="false">IF($N$8="Excluded",0,IF(OR($N$8&lt;&gt;"Complete",Assumptions!$D$42&lt;&gt;"Complete"),"n.a.",0))</f>
        <v>0</v>
      </c>
      <c r="G52" s="16" t="n">
        <f aca="false">IF($N$8="Excluded",0,IF(OR($N$8&lt;&gt;"Complete",Assumptions!$D$42&lt;&gt;"Complete"),"n.a.",0))</f>
        <v>0</v>
      </c>
      <c r="H52" s="16" t="n">
        <f aca="false">IF($N$8="Excluded",0,IF(OR($N$8&lt;&gt;"Complete",Assumptions!$D$42&lt;&gt;"Complete"),"n.a.",0))</f>
        <v>0</v>
      </c>
      <c r="I52" s="16" t="n">
        <f aca="false">IF($N$8="Excluded",0,IF(OR($N$8&lt;&gt;"Complete",Assumptions!$D$42&lt;&gt;"Complete"),"n.a.",0))</f>
        <v>0</v>
      </c>
      <c r="J52" s="8"/>
      <c r="K52" s="2"/>
      <c r="L52" s="2"/>
      <c r="M52" s="2"/>
      <c r="N52" s="2"/>
      <c r="O52" s="2"/>
      <c r="P52" s="2"/>
      <c r="Q52" s="2"/>
      <c r="R52" s="2"/>
      <c r="S52" s="2"/>
      <c r="T52" s="2"/>
      <c r="U52" s="2"/>
      <c r="V52" s="2"/>
      <c r="W52" s="2"/>
      <c r="X52" s="2"/>
      <c r="Y52" s="2"/>
      <c r="Z52" s="2"/>
      <c r="AA52" s="2"/>
      <c r="AB52" s="2"/>
      <c r="AC52" s="2"/>
      <c r="AD52" s="2"/>
    </row>
    <row r="53" customFormat="false" ht="21.75" hidden="false" customHeight="true" outlineLevel="0" collapsed="false">
      <c r="A53" s="1"/>
      <c r="B53" s="1"/>
      <c r="C53" s="2" t="s">
        <v>119</v>
      </c>
      <c r="D53" s="16" t="n">
        <f aca="false">IF($N$8="Excluded",0,IF(OR($N$8&lt;&gt;"Complete",Assumptions!$D$42&lt;&gt;"Complete"),"n.a.",INDEX(Initiatives!$K$7:$K$16,$M$8)*Assumptions!$E$31))</f>
        <v>0</v>
      </c>
      <c r="E53" s="16" t="n">
        <f aca="false">IF($N$8="Excluded",0,IF(OR($N$8&lt;&gt;"Complete",Assumptions!$D$42&lt;&gt;"Complete"),"n.a.",0))</f>
        <v>0</v>
      </c>
      <c r="F53" s="16" t="n">
        <f aca="false">IF($N$8="Excluded",0,IF(OR($N$8&lt;&gt;"Complete",Assumptions!$D$42&lt;&gt;"Complete"),"n.a.",0))</f>
        <v>0</v>
      </c>
      <c r="G53" s="16" t="n">
        <f aca="false">IF($N$8="Excluded",0,IF(OR($N$8&lt;&gt;"Complete",Assumptions!$D$42&lt;&gt;"Complete"),"n.a.",0))</f>
        <v>0</v>
      </c>
      <c r="H53" s="16" t="n">
        <f aca="false">IF($N$8="Excluded",0,IF(OR($N$8&lt;&gt;"Complete",Assumptions!$D$42&lt;&gt;"Complete"),"n.a.",0))</f>
        <v>0</v>
      </c>
      <c r="I53" s="16" t="n">
        <f aca="false">IF($N$8="Excluded",0,IF(OR($N$8&lt;&gt;"Complete",Assumptions!$D$42&lt;&gt;"Complete"),"n.a.",0))</f>
        <v>0</v>
      </c>
      <c r="J53" s="8"/>
      <c r="K53" s="2"/>
      <c r="L53" s="2"/>
      <c r="M53" s="2"/>
      <c r="N53" s="2"/>
      <c r="O53" s="2"/>
      <c r="P53" s="2"/>
      <c r="Q53" s="2"/>
      <c r="R53" s="2"/>
      <c r="S53" s="2"/>
      <c r="T53" s="2"/>
      <c r="U53" s="2"/>
      <c r="V53" s="2"/>
      <c r="W53" s="2"/>
      <c r="X53" s="2"/>
      <c r="Y53" s="2"/>
      <c r="Z53" s="2"/>
      <c r="AA53" s="2"/>
      <c r="AB53" s="2"/>
      <c r="AC53" s="2"/>
      <c r="AD53" s="2"/>
    </row>
    <row r="54" customFormat="false" ht="21.75" hidden="false" customHeight="true" outlineLevel="0" collapsed="false">
      <c r="A54" s="1"/>
      <c r="B54" s="1"/>
      <c r="C54" s="2" t="s">
        <v>120</v>
      </c>
      <c r="D54" s="16" t="n">
        <f aca="false">IF($N$8="Excluded",0,IF(OR($N$8&lt;&gt;"Complete",Assumptions!$D$42&lt;&gt;"Complete"),"n.a.",INDEX(Initiatives!$L$7:$L$16,$M$8)*Assumptions!$E$31))</f>
        <v>0</v>
      </c>
      <c r="E54" s="16" t="n">
        <f aca="false">IF($N$8="Excluded",0,IF(OR($N$8&lt;&gt;"Complete",Assumptions!$D$42&lt;&gt;"Complete"),"n.a.",0))</f>
        <v>0</v>
      </c>
      <c r="F54" s="16" t="n">
        <f aca="false">IF($N$8="Excluded",0,IF(OR($N$8&lt;&gt;"Complete",Assumptions!$D$42&lt;&gt;"Complete"),"n.a.",0))</f>
        <v>0</v>
      </c>
      <c r="G54" s="16" t="n">
        <f aca="false">IF($N$8="Excluded",0,IF(OR($N$8&lt;&gt;"Complete",Assumptions!$D$42&lt;&gt;"Complete"),"n.a.",0))</f>
        <v>0</v>
      </c>
      <c r="H54" s="16" t="n">
        <f aca="false">IF($N$8="Excluded",0,IF(OR($N$8&lt;&gt;"Complete",Assumptions!$D$42&lt;&gt;"Complete"),"n.a.",0))</f>
        <v>0</v>
      </c>
      <c r="I54" s="16" t="n">
        <f aca="false">IF($N$8="Excluded",0,IF(OR($N$8&lt;&gt;"Complete",Assumptions!$D$42&lt;&gt;"Complete"),"n.a.",0))</f>
        <v>0</v>
      </c>
      <c r="J54" s="8"/>
      <c r="K54" s="2"/>
      <c r="L54" s="2"/>
      <c r="M54" s="2"/>
      <c r="N54" s="2"/>
      <c r="O54" s="2"/>
      <c r="P54" s="2"/>
      <c r="Q54" s="2"/>
      <c r="R54" s="2"/>
      <c r="S54" s="2"/>
      <c r="T54" s="2"/>
      <c r="U54" s="2"/>
      <c r="V54" s="2"/>
      <c r="W54" s="2"/>
      <c r="X54" s="2"/>
      <c r="Y54" s="2"/>
      <c r="Z54" s="2"/>
      <c r="AA54" s="2"/>
      <c r="AB54" s="2"/>
      <c r="AC54" s="2"/>
      <c r="AD54" s="2"/>
    </row>
    <row r="55" customFormat="false" ht="21.75" hidden="false" customHeight="true" outlineLevel="0" collapsed="false">
      <c r="A55" s="1"/>
      <c r="B55" s="1"/>
      <c r="C55" s="38" t="s">
        <v>32</v>
      </c>
      <c r="D55" s="39" t="n">
        <f aca="false">IF($N$8="Excluded",0,IF(OR($N$8&lt;&gt;"Complete",Assumptions!$D$42&lt;&gt;"Complete"),"n.a.",D50-D51-SUM(D52:D54)))</f>
        <v>-120</v>
      </c>
      <c r="E55" s="39" t="n">
        <f aca="false">IF($N$8="Excluded",0,IF(OR($N$8&lt;&gt;"Complete",Assumptions!$D$42&lt;&gt;"Complete"),"n.a.",E50-E51-SUM(E52:E54)))</f>
        <v>303.75</v>
      </c>
      <c r="F55" s="39" t="n">
        <f aca="false">IF($N$8="Excluded",0,IF(OR($N$8&lt;&gt;"Complete",Assumptions!$D$42&lt;&gt;"Complete"),"n.a.",F50-F51-SUM(F52:F54)))</f>
        <v>405</v>
      </c>
      <c r="G55" s="39" t="n">
        <f aca="false">IF($N$8="Excluded",0,IF(OR($N$8&lt;&gt;"Complete",Assumptions!$D$42&lt;&gt;"Complete"),"n.a.",G50-G51-SUM(G52:G54)))</f>
        <v>405</v>
      </c>
      <c r="H55" s="39" t="n">
        <f aca="false">IF($N$8="Excluded",0,IF(OR($N$8&lt;&gt;"Complete",Assumptions!$D$42&lt;&gt;"Complete"),"n.a.",H50-H51-SUM(H52:H54)))</f>
        <v>405</v>
      </c>
      <c r="I55" s="39" t="n">
        <f aca="false">IF($N$8="Excluded",0,IF(OR($N$8&lt;&gt;"Complete",Assumptions!$D$42&lt;&gt;"Complete"),"n.a.",I50-I51-SUM(I52:I54)))</f>
        <v>405</v>
      </c>
      <c r="J55" s="34"/>
      <c r="K55" s="2"/>
      <c r="L55" s="2"/>
      <c r="M55" s="2"/>
      <c r="N55" s="2"/>
      <c r="O55" s="2"/>
      <c r="P55" s="2"/>
      <c r="Q55" s="2"/>
      <c r="R55" s="2"/>
      <c r="S55" s="2"/>
      <c r="T55" s="2"/>
      <c r="U55" s="2"/>
      <c r="V55" s="2"/>
      <c r="W55" s="2"/>
      <c r="X55" s="2"/>
      <c r="Y55" s="2"/>
      <c r="Z55" s="2"/>
      <c r="AA55" s="2"/>
      <c r="AB55" s="2"/>
      <c r="AC55" s="2"/>
      <c r="AD55" s="2"/>
    </row>
    <row r="56" customFormat="false" ht="21.75" hidden="false" customHeight="true" outlineLevel="0" collapsed="false">
      <c r="A56" s="1"/>
      <c r="B56" s="1"/>
      <c r="C56" s="38" t="s">
        <v>104</v>
      </c>
      <c r="D56" s="39" t="n">
        <f aca="false">IF($N$8="Excluded",0,IF(OR($N$8&lt;&gt;"Complete",Assumptions!$D$42&lt;&gt;"Complete"),"n.a.",D55/(1+Assumptions!$D$11)^D$5))</f>
        <v>-120</v>
      </c>
      <c r="E56" s="39" t="n">
        <f aca="false">IF($N$8="Excluded",0,IF(OR($N$8&lt;&gt;"Complete",Assumptions!$D$42&lt;&gt;"Complete"),"n.a.",E55/(1+Assumptions!$D$11)^E$5))</f>
        <v>271.205357142857</v>
      </c>
      <c r="F56" s="39" t="n">
        <f aca="false">IF($N$8="Excluded",0,IF(OR($N$8&lt;&gt;"Complete",Assumptions!$D$42&lt;&gt;"Complete"),"n.a.",F55/(1+Assumptions!$D$11)^F$5))</f>
        <v>322.863520408163</v>
      </c>
      <c r="G56" s="39" t="n">
        <f aca="false">IF($N$8="Excluded",0,IF(OR($N$8&lt;&gt;"Complete",Assumptions!$D$42&lt;&gt;"Complete"),"n.a.",G55/(1+Assumptions!$D$11)^G$5))</f>
        <v>288.271000364431</v>
      </c>
      <c r="H56" s="39" t="n">
        <f aca="false">IF($N$8="Excluded",0,IF(OR($N$8&lt;&gt;"Complete",Assumptions!$D$42&lt;&gt;"Complete"),"n.a.",H55/(1+Assumptions!$D$11)^H$5))</f>
        <v>257.384821753957</v>
      </c>
      <c r="I56" s="39" t="n">
        <f aca="false">IF($N$8="Excluded",0,IF(OR($N$8&lt;&gt;"Complete",Assumptions!$D$42&lt;&gt;"Complete"),"n.a.",I55/(1+Assumptions!$D$11)^I$5))</f>
        <v>229.807876566033</v>
      </c>
      <c r="J56" s="33" t="n">
        <f aca="false">IF(COUNT(D56:I56)=6,SUM(D56:I56),"n.a.")</f>
        <v>1249.53257623544</v>
      </c>
      <c r="K56" s="2"/>
      <c r="L56" s="2"/>
      <c r="M56" s="2"/>
      <c r="N56" s="2"/>
      <c r="O56" s="2"/>
      <c r="P56" s="2"/>
      <c r="Q56" s="2"/>
      <c r="R56" s="2"/>
      <c r="S56" s="2"/>
      <c r="T56" s="2"/>
      <c r="U56" s="2"/>
      <c r="V56" s="2"/>
      <c r="W56" s="2"/>
      <c r="X56" s="2"/>
      <c r="Y56" s="2"/>
      <c r="Z56" s="2"/>
      <c r="AA56" s="2"/>
      <c r="AB56" s="2"/>
      <c r="AC56" s="2"/>
      <c r="AD56" s="2"/>
    </row>
    <row r="57" customFormat="false" ht="21.75" hidden="false" customHeight="true" outlineLevel="0" collapsed="false">
      <c r="A57" s="1"/>
      <c r="B57" s="1"/>
      <c r="C57" s="2"/>
      <c r="D57" s="8"/>
      <c r="E57" s="8"/>
      <c r="F57" s="8"/>
      <c r="G57" s="8"/>
      <c r="H57" s="8"/>
      <c r="I57" s="8"/>
      <c r="J57" s="8"/>
      <c r="K57" s="2"/>
      <c r="L57" s="2"/>
      <c r="M57" s="2"/>
      <c r="N57" s="2"/>
      <c r="O57" s="2"/>
      <c r="P57" s="2"/>
      <c r="Q57" s="2"/>
      <c r="R57" s="2"/>
      <c r="S57" s="2"/>
      <c r="T57" s="2"/>
      <c r="U57" s="2"/>
      <c r="V57" s="2"/>
      <c r="W57" s="2"/>
      <c r="X57" s="2"/>
      <c r="Y57" s="2"/>
      <c r="Z57" s="2"/>
      <c r="AA57" s="2"/>
      <c r="AB57" s="2"/>
      <c r="AC57" s="2"/>
      <c r="AD57" s="2"/>
    </row>
    <row r="58" customFormat="false" ht="21.75" hidden="false" customHeight="true" outlineLevel="0" collapsed="false">
      <c r="A58" s="1"/>
      <c r="B58" s="1"/>
      <c r="C58" s="2"/>
      <c r="D58" s="8"/>
      <c r="E58" s="8"/>
      <c r="F58" s="8"/>
      <c r="G58" s="8"/>
      <c r="H58" s="8"/>
      <c r="I58" s="8"/>
      <c r="J58" s="8"/>
      <c r="K58" s="2"/>
      <c r="L58" s="2"/>
      <c r="M58" s="2"/>
      <c r="N58" s="2"/>
      <c r="O58" s="2"/>
      <c r="P58" s="2"/>
      <c r="Q58" s="2"/>
      <c r="R58" s="2"/>
      <c r="S58" s="2"/>
      <c r="T58" s="2"/>
      <c r="U58" s="2"/>
      <c r="V58" s="2"/>
      <c r="W58" s="2"/>
      <c r="X58" s="2"/>
      <c r="Y58" s="2"/>
      <c r="Z58" s="2"/>
      <c r="AA58" s="2"/>
      <c r="AB58" s="2"/>
      <c r="AC58" s="2"/>
      <c r="AD58" s="2"/>
    </row>
    <row r="59" customFormat="false" ht="21.75" hidden="false" customHeight="true" outlineLevel="0" collapsed="false">
      <c r="A59" s="1"/>
      <c r="B59" s="1"/>
      <c r="C59" s="2"/>
      <c r="D59" s="8"/>
      <c r="E59" s="8"/>
      <c r="F59" s="8"/>
      <c r="G59" s="8"/>
      <c r="H59" s="8"/>
      <c r="I59" s="8"/>
      <c r="J59" s="8"/>
      <c r="K59" s="2"/>
      <c r="L59" s="2"/>
      <c r="M59" s="2"/>
      <c r="N59" s="2"/>
      <c r="O59" s="2"/>
      <c r="P59" s="2"/>
      <c r="Q59" s="2"/>
      <c r="R59" s="2"/>
      <c r="S59" s="2"/>
      <c r="T59" s="2"/>
      <c r="U59" s="2"/>
      <c r="V59" s="2"/>
      <c r="W59" s="2"/>
      <c r="X59" s="2"/>
      <c r="Y59" s="2"/>
      <c r="Z59" s="2"/>
      <c r="AA59" s="2"/>
      <c r="AB59" s="2"/>
      <c r="AC59" s="2"/>
      <c r="AD59" s="2"/>
    </row>
    <row r="60" customFormat="false" ht="21.75" hidden="false" customHeight="true" outlineLevel="0" collapsed="false">
      <c r="A60" s="1"/>
      <c r="B60" s="1"/>
      <c r="C60" s="2"/>
      <c r="D60" s="8"/>
      <c r="E60" s="8"/>
      <c r="F60" s="8"/>
      <c r="G60" s="8"/>
      <c r="H60" s="8"/>
      <c r="I60" s="8"/>
      <c r="J60" s="8"/>
      <c r="K60" s="2"/>
      <c r="L60" s="2"/>
      <c r="M60" s="2"/>
      <c r="N60" s="2"/>
      <c r="O60" s="2"/>
      <c r="P60" s="2"/>
      <c r="Q60" s="2"/>
      <c r="R60" s="2"/>
      <c r="S60" s="2"/>
      <c r="T60" s="2"/>
      <c r="U60" s="2"/>
      <c r="V60" s="2"/>
      <c r="W60" s="2"/>
      <c r="X60" s="2"/>
      <c r="Y60" s="2"/>
      <c r="Z60" s="2"/>
      <c r="AA60" s="2"/>
      <c r="AB60" s="2"/>
      <c r="AC60" s="2"/>
      <c r="AD60" s="2"/>
    </row>
    <row r="61" customFormat="false" ht="21.75" hidden="false" customHeight="true" outlineLevel="0" collapsed="false">
      <c r="A61" s="1"/>
      <c r="B61" s="1"/>
      <c r="C61" s="35" t="s">
        <v>96</v>
      </c>
      <c r="D61" s="36" t="str">
        <f aca="false">IF($M$9=0,"Invalid ID",INDEX(Initiatives!$D$7:$D$16,$M$9))</f>
        <v>Consolidate finance systems</v>
      </c>
      <c r="E61" s="10"/>
      <c r="F61" s="10"/>
      <c r="G61" s="10"/>
      <c r="H61" s="10"/>
      <c r="I61" s="10"/>
      <c r="J61" s="10"/>
      <c r="K61" s="2"/>
      <c r="L61" s="2"/>
      <c r="M61" s="2"/>
      <c r="N61" s="2"/>
      <c r="O61" s="2"/>
      <c r="P61" s="2"/>
      <c r="Q61" s="2"/>
      <c r="R61" s="2"/>
      <c r="S61" s="2"/>
      <c r="T61" s="2"/>
      <c r="U61" s="2"/>
      <c r="V61" s="2"/>
      <c r="W61" s="2"/>
      <c r="X61" s="2"/>
      <c r="Y61" s="2"/>
      <c r="Z61" s="2"/>
      <c r="AA61" s="2"/>
      <c r="AB61" s="2"/>
      <c r="AC61" s="2"/>
      <c r="AD61" s="2"/>
    </row>
    <row r="62" customFormat="false" ht="21.75" hidden="false" customHeight="true" outlineLevel="0" collapsed="false">
      <c r="A62" s="1"/>
      <c r="B62" s="1"/>
      <c r="C62" s="2" t="s">
        <v>113</v>
      </c>
      <c r="D62" s="37" t="n">
        <f aca="false">IF($N$9="Excluded",0,IF(OR($N$9&lt;&gt;"Complete",Assumptions!$D$42&lt;&gt;"Complete"),"n.a.",0))</f>
        <v>0</v>
      </c>
      <c r="E62" s="37" t="n">
        <f aca="false">IF($N$9="Excluded",0,IF(OR($N$9&lt;&gt;"Complete",Assumptions!$D$42&lt;&gt;"Complete"),"n.a.",(IF(INDEX(Initiatives!$N$7:$N$16,$M$9)=0,MAX(0,12-(INDEX(Initiatives!$M$7:$M$16,$M$9)-1+Assumptions!$E$34)),MIN(MAX(0,12-(INDEX(Initiatives!$M$7:$M$16,$M$9)-1+Assumptions!$E$34)),INDEX(Initiatives!$N$7:$N$16,$M$9))^2/(2*MAX(1,INDEX(Initiatives!$N$7:$N$16,$M$9)))+MAX(0,MAX(0,12-(INDEX(Initiatives!$M$7:$M$16,$M$9)-1+Assumptions!$E$34))-INDEX(Initiatives!$N$7:$N$16,$M$9)))-IF(INDEX(Initiatives!$N$7:$N$16,$M$9)=0,MAX(0,0-(INDEX(Initiatives!$M$7:$M$16,$M$9)-1+Assumptions!$E$34)),MIN(MAX(0,0-(INDEX(Initiatives!$M$7:$M$16,$M$9)-1+Assumptions!$E$34)),INDEX(Initiatives!$N$7:$N$16,$M$9))^2/(2*MAX(1,INDEX(Initiatives!$N$7:$N$16,$M$9)))+MAX(0,MAX(0,0-(INDEX(Initiatives!$M$7:$M$16,$M$9)-1+Assumptions!$E$34))-INDEX(Initiatives!$N$7:$N$16,$M$9))))/12))</f>
        <v>0.0416666666666667</v>
      </c>
      <c r="F62" s="37" t="n">
        <f aca="false">IF($N$9="Excluded",0,IF(OR($N$9&lt;&gt;"Complete",Assumptions!$D$42&lt;&gt;"Complete"),"n.a.",(IF(INDEX(Initiatives!$N$7:$N$16,$M$9)=0,MAX(0,24-(INDEX(Initiatives!$M$7:$M$16,$M$9)-1+Assumptions!$E$34)),MIN(MAX(0,24-(INDEX(Initiatives!$M$7:$M$16,$M$9)-1+Assumptions!$E$34)),INDEX(Initiatives!$N$7:$N$16,$M$9))^2/(2*MAX(1,INDEX(Initiatives!$N$7:$N$16,$M$9)))+MAX(0,MAX(0,24-(INDEX(Initiatives!$M$7:$M$16,$M$9)-1+Assumptions!$E$34))-INDEX(Initiatives!$N$7:$N$16,$M$9)))-IF(INDEX(Initiatives!$N$7:$N$16,$M$9)=0,MAX(0,12-(INDEX(Initiatives!$M$7:$M$16,$M$9)-1+Assumptions!$E$34)),MIN(MAX(0,12-(INDEX(Initiatives!$M$7:$M$16,$M$9)-1+Assumptions!$E$34)),INDEX(Initiatives!$N$7:$N$16,$M$9))^2/(2*MAX(1,INDEX(Initiatives!$N$7:$N$16,$M$9)))+MAX(0,MAX(0,12-(INDEX(Initiatives!$M$7:$M$16,$M$9)-1+Assumptions!$E$34))-INDEX(Initiatives!$N$7:$N$16,$M$9))))/12))</f>
        <v>0.833333333333333</v>
      </c>
      <c r="G62" s="37" t="n">
        <f aca="false">IF($N$9="Excluded",0,IF(OR($N$9&lt;&gt;"Complete",Assumptions!$D$42&lt;&gt;"Complete"),"n.a.",(IF(INDEX(Initiatives!$N$7:$N$16,$M$9)=0,MAX(0,36-(INDEX(Initiatives!$M$7:$M$16,$M$9)-1+Assumptions!$E$34)),MIN(MAX(0,36-(INDEX(Initiatives!$M$7:$M$16,$M$9)-1+Assumptions!$E$34)),INDEX(Initiatives!$N$7:$N$16,$M$9))^2/(2*MAX(1,INDEX(Initiatives!$N$7:$N$16,$M$9)))+MAX(0,MAX(0,36-(INDEX(Initiatives!$M$7:$M$16,$M$9)-1+Assumptions!$E$34))-INDEX(Initiatives!$N$7:$N$16,$M$9)))-IF(INDEX(Initiatives!$N$7:$N$16,$M$9)=0,MAX(0,24-(INDEX(Initiatives!$M$7:$M$16,$M$9)-1+Assumptions!$E$34)),MIN(MAX(0,24-(INDEX(Initiatives!$M$7:$M$16,$M$9)-1+Assumptions!$E$34)),INDEX(Initiatives!$N$7:$N$16,$M$9))^2/(2*MAX(1,INDEX(Initiatives!$N$7:$N$16,$M$9)))+MAX(0,MAX(0,24-(INDEX(Initiatives!$M$7:$M$16,$M$9)-1+Assumptions!$E$34))-INDEX(Initiatives!$N$7:$N$16,$M$9))))/12))</f>
        <v>1</v>
      </c>
      <c r="H62" s="37" t="n">
        <f aca="false">IF($N$9="Excluded",0,IF(OR($N$9&lt;&gt;"Complete",Assumptions!$D$42&lt;&gt;"Complete"),"n.a.",(IF(INDEX(Initiatives!$N$7:$N$16,$M$9)=0,MAX(0,48-(INDEX(Initiatives!$M$7:$M$16,$M$9)-1+Assumptions!$E$34)),MIN(MAX(0,48-(INDEX(Initiatives!$M$7:$M$16,$M$9)-1+Assumptions!$E$34)),INDEX(Initiatives!$N$7:$N$16,$M$9))^2/(2*MAX(1,INDEX(Initiatives!$N$7:$N$16,$M$9)))+MAX(0,MAX(0,48-(INDEX(Initiatives!$M$7:$M$16,$M$9)-1+Assumptions!$E$34))-INDEX(Initiatives!$N$7:$N$16,$M$9)))-IF(INDEX(Initiatives!$N$7:$N$16,$M$9)=0,MAX(0,36-(INDEX(Initiatives!$M$7:$M$16,$M$9)-1+Assumptions!$E$34)),MIN(MAX(0,36-(INDEX(Initiatives!$M$7:$M$16,$M$9)-1+Assumptions!$E$34)),INDEX(Initiatives!$N$7:$N$16,$M$9))^2/(2*MAX(1,INDEX(Initiatives!$N$7:$N$16,$M$9)))+MAX(0,MAX(0,36-(INDEX(Initiatives!$M$7:$M$16,$M$9)-1+Assumptions!$E$34))-INDEX(Initiatives!$N$7:$N$16,$M$9))))/12))</f>
        <v>1</v>
      </c>
      <c r="I62" s="37" t="n">
        <f aca="false">IF($N$9="Excluded",0,IF(OR($N$9&lt;&gt;"Complete",Assumptions!$D$42&lt;&gt;"Complete"),"n.a.",(IF(INDEX(Initiatives!$N$7:$N$16,$M$9)=0,MAX(0,60-(INDEX(Initiatives!$M$7:$M$16,$M$9)-1+Assumptions!$E$34)),MIN(MAX(0,60-(INDEX(Initiatives!$M$7:$M$16,$M$9)-1+Assumptions!$E$34)),INDEX(Initiatives!$N$7:$N$16,$M$9))^2/(2*MAX(1,INDEX(Initiatives!$N$7:$N$16,$M$9)))+MAX(0,MAX(0,60-(INDEX(Initiatives!$M$7:$M$16,$M$9)-1+Assumptions!$E$34))-INDEX(Initiatives!$N$7:$N$16,$M$9)))-IF(INDEX(Initiatives!$N$7:$N$16,$M$9)=0,MAX(0,48-(INDEX(Initiatives!$M$7:$M$16,$M$9)-1+Assumptions!$E$34)),MIN(MAX(0,48-(INDEX(Initiatives!$M$7:$M$16,$M$9)-1+Assumptions!$E$34)),INDEX(Initiatives!$N$7:$N$16,$M$9))^2/(2*MAX(1,INDEX(Initiatives!$N$7:$N$16,$M$9)))+MAX(0,MAX(0,48-(INDEX(Initiatives!$M$7:$M$16,$M$9)-1+Assumptions!$E$34))-INDEX(Initiatives!$N$7:$N$16,$M$9))))/12))</f>
        <v>1</v>
      </c>
      <c r="J62" s="8"/>
      <c r="K62" s="2"/>
      <c r="L62" s="2"/>
      <c r="M62" s="2"/>
      <c r="N62" s="2"/>
      <c r="O62" s="2"/>
      <c r="P62" s="2"/>
      <c r="Q62" s="2"/>
      <c r="R62" s="2"/>
      <c r="S62" s="2"/>
      <c r="T62" s="2"/>
      <c r="U62" s="2"/>
      <c r="V62" s="2"/>
      <c r="W62" s="2"/>
      <c r="X62" s="2"/>
      <c r="Y62" s="2"/>
      <c r="Z62" s="2"/>
      <c r="AA62" s="2"/>
      <c r="AB62" s="2"/>
      <c r="AC62" s="2"/>
      <c r="AD62" s="2"/>
    </row>
    <row r="63" customFormat="false" ht="21.75" hidden="false" customHeight="true" outlineLevel="0" collapsed="false">
      <c r="A63" s="1"/>
      <c r="B63" s="1"/>
      <c r="C63" s="2" t="s">
        <v>114</v>
      </c>
      <c r="D63" s="16" t="n">
        <f aca="false">IF($N$9="Excluded",0,IF(OR($N$9&lt;&gt;"Complete",Assumptions!$D$42&lt;&gt;"Complete"),"n.a.",D62*INDEX(Initiatives!$F$7:$F$16,$M$9)*INDEX(Initiatives!$G$7:$G$16,$M$9)*Assumptions!E$16))</f>
        <v>0</v>
      </c>
      <c r="E63" s="16" t="n">
        <f aca="false">IF($N$9="Excluded",0,IF(OR($N$9&lt;&gt;"Complete",Assumptions!$D$42&lt;&gt;"Complete"),"n.a.",E62*INDEX(Initiatives!$F$7:$F$16,$M$9)*INDEX(Initiatives!$G$7:$G$16,$M$9)*Assumptions!F$16))</f>
        <v>0</v>
      </c>
      <c r="F63" s="16" t="n">
        <f aca="false">IF($N$9="Excluded",0,IF(OR($N$9&lt;&gt;"Complete",Assumptions!$D$42&lt;&gt;"Complete"),"n.a.",F62*INDEX(Initiatives!$F$7:$F$16,$M$9)*INDEX(Initiatives!$G$7:$G$16,$M$9)*Assumptions!G$16))</f>
        <v>0</v>
      </c>
      <c r="G63" s="16" t="n">
        <f aca="false">IF($N$9="Excluded",0,IF(OR($N$9&lt;&gt;"Complete",Assumptions!$D$42&lt;&gt;"Complete"),"n.a.",G62*INDEX(Initiatives!$F$7:$F$16,$M$9)*INDEX(Initiatives!$G$7:$G$16,$M$9)*Assumptions!H$16))</f>
        <v>0</v>
      </c>
      <c r="H63" s="16" t="n">
        <f aca="false">IF($N$9="Excluded",0,IF(OR($N$9&lt;&gt;"Complete",Assumptions!$D$42&lt;&gt;"Complete"),"n.a.",H62*INDEX(Initiatives!$F$7:$F$16,$M$9)*INDEX(Initiatives!$G$7:$G$16,$M$9)*Assumptions!I$16))</f>
        <v>0</v>
      </c>
      <c r="I63" s="16" t="n">
        <f aca="false">IF($N$9="Excluded",0,IF(OR($N$9&lt;&gt;"Complete",Assumptions!$D$42&lt;&gt;"Complete"),"n.a.",I62*INDEX(Initiatives!$F$7:$F$16,$M$9)*INDEX(Initiatives!$G$7:$G$16,$M$9)*Assumptions!J$16))</f>
        <v>0</v>
      </c>
      <c r="J63" s="8"/>
      <c r="K63" s="2"/>
      <c r="L63" s="2"/>
      <c r="M63" s="2"/>
      <c r="N63" s="2"/>
      <c r="O63" s="2"/>
      <c r="P63" s="2"/>
      <c r="Q63" s="2"/>
      <c r="R63" s="2"/>
      <c r="S63" s="2"/>
      <c r="T63" s="2"/>
      <c r="U63" s="2"/>
      <c r="V63" s="2"/>
      <c r="W63" s="2"/>
      <c r="X63" s="2"/>
      <c r="Y63" s="2"/>
      <c r="Z63" s="2"/>
      <c r="AA63" s="2"/>
      <c r="AB63" s="2"/>
      <c r="AC63" s="2"/>
      <c r="AD63" s="2"/>
    </row>
    <row r="64" customFormat="false" ht="21.75" hidden="false" customHeight="true" outlineLevel="0" collapsed="false">
      <c r="A64" s="1"/>
      <c r="B64" s="1"/>
      <c r="C64" s="2" t="s">
        <v>115</v>
      </c>
      <c r="D64" s="16" t="n">
        <f aca="false">IF($N$9="Excluded",0,IF(OR($N$9&lt;&gt;"Complete",Assumptions!$D$42&lt;&gt;"Complete"),"n.a.",D62*INDEX(Initiatives!$H$7:$H$16,$M$9)*Assumptions!E$19))</f>
        <v>0</v>
      </c>
      <c r="E64" s="16" t="n">
        <f aca="false">IF($N$9="Excluded",0,IF(OR($N$9&lt;&gt;"Complete",Assumptions!$D$42&lt;&gt;"Complete"),"n.a.",E62*INDEX(Initiatives!$H$7:$H$16,$M$9)*Assumptions!F$19))</f>
        <v>14.5833333333333</v>
      </c>
      <c r="F64" s="16" t="n">
        <f aca="false">IF($N$9="Excluded",0,IF(OR($N$9&lt;&gt;"Complete",Assumptions!$D$42&lt;&gt;"Complete"),"n.a.",F62*INDEX(Initiatives!$H$7:$H$16,$M$9)*Assumptions!G$19))</f>
        <v>291.666666666667</v>
      </c>
      <c r="G64" s="16" t="n">
        <f aca="false">IF($N$9="Excluded",0,IF(OR($N$9&lt;&gt;"Complete",Assumptions!$D$42&lt;&gt;"Complete"),"n.a.",G62*INDEX(Initiatives!$H$7:$H$16,$M$9)*Assumptions!H$19))</f>
        <v>350</v>
      </c>
      <c r="H64" s="16" t="n">
        <f aca="false">IF($N$9="Excluded",0,IF(OR($N$9&lt;&gt;"Complete",Assumptions!$D$42&lt;&gt;"Complete"),"n.a.",H62*INDEX(Initiatives!$H$7:$H$16,$M$9)*Assumptions!I$19))</f>
        <v>350</v>
      </c>
      <c r="I64" s="16" t="n">
        <f aca="false">IF($N$9="Excluded",0,IF(OR($N$9&lt;&gt;"Complete",Assumptions!$D$42&lt;&gt;"Complete"),"n.a.",I62*INDEX(Initiatives!$H$7:$H$16,$M$9)*Assumptions!J$19))</f>
        <v>350</v>
      </c>
      <c r="J64" s="8"/>
      <c r="K64" s="2"/>
      <c r="L64" s="2"/>
      <c r="M64" s="2"/>
      <c r="N64" s="2"/>
      <c r="O64" s="2"/>
      <c r="P64" s="2"/>
      <c r="Q64" s="2"/>
      <c r="R64" s="2"/>
      <c r="S64" s="2"/>
      <c r="T64" s="2"/>
      <c r="U64" s="2"/>
      <c r="V64" s="2"/>
      <c r="W64" s="2"/>
      <c r="X64" s="2"/>
      <c r="Y64" s="2"/>
      <c r="Z64" s="2"/>
      <c r="AA64" s="2"/>
      <c r="AB64" s="2"/>
      <c r="AC64" s="2"/>
      <c r="AD64" s="2"/>
    </row>
    <row r="65" customFormat="false" ht="21.75" hidden="false" customHeight="true" outlineLevel="0" collapsed="false">
      <c r="A65" s="1"/>
      <c r="B65" s="1"/>
      <c r="C65" s="2" t="s">
        <v>116</v>
      </c>
      <c r="D65" s="16" t="n">
        <f aca="false">IF($N$9="Excluded",0,IF(OR($N$9&lt;&gt;"Complete",Assumptions!$D$42&lt;&gt;"Complete"),"n.a.",SUM(D63:D64)))</f>
        <v>0</v>
      </c>
      <c r="E65" s="16" t="n">
        <f aca="false">IF($N$9="Excluded",0,IF(OR($N$9&lt;&gt;"Complete",Assumptions!$D$42&lt;&gt;"Complete"),"n.a.",SUM(E63:E64)))</f>
        <v>14.5833333333333</v>
      </c>
      <c r="F65" s="16" t="n">
        <f aca="false">IF($N$9="Excluded",0,IF(OR($N$9&lt;&gt;"Complete",Assumptions!$D$42&lt;&gt;"Complete"),"n.a.",SUM(F63:F64)))</f>
        <v>291.666666666667</v>
      </c>
      <c r="G65" s="16" t="n">
        <f aca="false">IF($N$9="Excluded",0,IF(OR($N$9&lt;&gt;"Complete",Assumptions!$D$42&lt;&gt;"Complete"),"n.a.",SUM(G63:G64)))</f>
        <v>350</v>
      </c>
      <c r="H65" s="16" t="n">
        <f aca="false">IF($N$9="Excluded",0,IF(OR($N$9&lt;&gt;"Complete",Assumptions!$D$42&lt;&gt;"Complete"),"n.a.",SUM(H63:H64)))</f>
        <v>350</v>
      </c>
      <c r="I65" s="16" t="n">
        <f aca="false">IF($N$9="Excluded",0,IF(OR($N$9&lt;&gt;"Complete",Assumptions!$D$42&lt;&gt;"Complete"),"n.a.",SUM(I63:I64)))</f>
        <v>350</v>
      </c>
      <c r="J65" s="8"/>
      <c r="K65" s="2"/>
      <c r="L65" s="2"/>
      <c r="M65" s="2"/>
      <c r="N65" s="2"/>
      <c r="O65" s="2"/>
      <c r="P65" s="2"/>
      <c r="Q65" s="2"/>
      <c r="R65" s="2"/>
      <c r="S65" s="2"/>
      <c r="T65" s="2"/>
      <c r="U65" s="2"/>
      <c r="V65" s="2"/>
      <c r="W65" s="2"/>
      <c r="X65" s="2"/>
      <c r="Y65" s="2"/>
      <c r="Z65" s="2"/>
      <c r="AA65" s="2"/>
      <c r="AB65" s="2"/>
      <c r="AC65" s="2"/>
      <c r="AD65" s="2"/>
    </row>
    <row r="66" customFormat="false" ht="21.75" hidden="false" customHeight="true" outlineLevel="0" collapsed="false">
      <c r="A66" s="1"/>
      <c r="B66" s="1"/>
      <c r="C66" s="2" t="s">
        <v>117</v>
      </c>
      <c r="D66" s="16" t="n">
        <f aca="false">IF($N$9="Excluded",0,IF(OR($N$9&lt;&gt;"Complete",Assumptions!$D$42&lt;&gt;"Complete"),"n.a.",D65*MIN(1,INDEX(Initiatives!$O$7:$O$16,$M$9)*Assumptions!E$25)))</f>
        <v>0</v>
      </c>
      <c r="E66" s="16" t="n">
        <f aca="false">IF($N$9="Excluded",0,IF(OR($N$9&lt;&gt;"Complete",Assumptions!$D$42&lt;&gt;"Complete"),"n.a.",E65*MIN(1,INDEX(Initiatives!$O$7:$O$16,$M$9)*Assumptions!F$25)))</f>
        <v>11.6666666666667</v>
      </c>
      <c r="F66" s="16" t="n">
        <f aca="false">IF($N$9="Excluded",0,IF(OR($N$9&lt;&gt;"Complete",Assumptions!$D$42&lt;&gt;"Complete"),"n.a.",F65*MIN(1,INDEX(Initiatives!$O$7:$O$16,$M$9)*Assumptions!G$25)))</f>
        <v>233.333333333333</v>
      </c>
      <c r="G66" s="16" t="n">
        <f aca="false">IF($N$9="Excluded",0,IF(OR($N$9&lt;&gt;"Complete",Assumptions!$D$42&lt;&gt;"Complete"),"n.a.",G65*MIN(1,INDEX(Initiatives!$O$7:$O$16,$M$9)*Assumptions!H$25)))</f>
        <v>280</v>
      </c>
      <c r="H66" s="16" t="n">
        <f aca="false">IF($N$9="Excluded",0,IF(OR($N$9&lt;&gt;"Complete",Assumptions!$D$42&lt;&gt;"Complete"),"n.a.",H65*MIN(1,INDEX(Initiatives!$O$7:$O$16,$M$9)*Assumptions!I$25)))</f>
        <v>280</v>
      </c>
      <c r="I66" s="16" t="n">
        <f aca="false">IF($N$9="Excluded",0,IF(OR($N$9&lt;&gt;"Complete",Assumptions!$D$42&lt;&gt;"Complete"),"n.a.",I65*MIN(1,INDEX(Initiatives!$O$7:$O$16,$M$9)*Assumptions!J$25)))</f>
        <v>280</v>
      </c>
      <c r="J66" s="8"/>
      <c r="K66" s="2"/>
      <c r="L66" s="2"/>
      <c r="M66" s="2"/>
      <c r="N66" s="2"/>
      <c r="O66" s="2"/>
      <c r="P66" s="2"/>
      <c r="Q66" s="2"/>
      <c r="R66" s="2"/>
      <c r="S66" s="2"/>
      <c r="T66" s="2"/>
      <c r="U66" s="2"/>
      <c r="V66" s="2"/>
      <c r="W66" s="2"/>
      <c r="X66" s="2"/>
      <c r="Y66" s="2"/>
      <c r="Z66" s="2"/>
      <c r="AA66" s="2"/>
      <c r="AB66" s="2"/>
      <c r="AC66" s="2"/>
      <c r="AD66" s="2"/>
    </row>
    <row r="67" customFormat="false" ht="21.75" hidden="false" customHeight="true" outlineLevel="0" collapsed="false">
      <c r="A67" s="1"/>
      <c r="B67" s="1"/>
      <c r="C67" s="2" t="s">
        <v>34</v>
      </c>
      <c r="D67" s="16" t="n">
        <f aca="false">IF($N$9="Excluded",0,IF(OR($N$9&lt;&gt;"Complete",Assumptions!$D$42&lt;&gt;"Complete"),"n.a.",0))</f>
        <v>0</v>
      </c>
      <c r="E67" s="16" t="n">
        <f aca="false">IF($N$9="Excluded",0,IF(OR($N$9&lt;&gt;"Complete",Assumptions!$D$42&lt;&gt;"Complete"),"n.a.",INDEX(Initiatives!$I$7:$I$16,$M$9)*Assumptions!F$22))</f>
        <v>60</v>
      </c>
      <c r="F67" s="16" t="n">
        <f aca="false">IF($N$9="Excluded",0,IF(OR($N$9&lt;&gt;"Complete",Assumptions!$D$42&lt;&gt;"Complete"),"n.a.",INDEX(Initiatives!$I$7:$I$16,$M$9)*Assumptions!G$22))</f>
        <v>60</v>
      </c>
      <c r="G67" s="16" t="n">
        <f aca="false">IF($N$9="Excluded",0,IF(OR($N$9&lt;&gt;"Complete",Assumptions!$D$42&lt;&gt;"Complete"),"n.a.",INDEX(Initiatives!$I$7:$I$16,$M$9)*Assumptions!H$22))</f>
        <v>60</v>
      </c>
      <c r="H67" s="16" t="n">
        <f aca="false">IF($N$9="Excluded",0,IF(OR($N$9&lt;&gt;"Complete",Assumptions!$D$42&lt;&gt;"Complete"),"n.a.",INDEX(Initiatives!$I$7:$I$16,$M$9)*Assumptions!I$22))</f>
        <v>60</v>
      </c>
      <c r="I67" s="16" t="n">
        <f aca="false">IF($N$9="Excluded",0,IF(OR($N$9&lt;&gt;"Complete",Assumptions!$D$42&lt;&gt;"Complete"),"n.a.",INDEX(Initiatives!$I$7:$I$16,$M$9)*Assumptions!J$22))</f>
        <v>60</v>
      </c>
      <c r="J67" s="8"/>
      <c r="K67" s="2"/>
      <c r="L67" s="2"/>
      <c r="M67" s="2"/>
      <c r="N67" s="2"/>
      <c r="O67" s="2"/>
      <c r="P67" s="2"/>
      <c r="Q67" s="2"/>
      <c r="R67" s="2"/>
      <c r="S67" s="2"/>
      <c r="T67" s="2"/>
      <c r="U67" s="2"/>
      <c r="V67" s="2"/>
      <c r="W67" s="2"/>
      <c r="X67" s="2"/>
      <c r="Y67" s="2"/>
      <c r="Z67" s="2"/>
      <c r="AA67" s="2"/>
      <c r="AB67" s="2"/>
      <c r="AC67" s="2"/>
      <c r="AD67" s="2"/>
    </row>
    <row r="68" customFormat="false" ht="21.75" hidden="false" customHeight="true" outlineLevel="0" collapsed="false">
      <c r="A68" s="1"/>
      <c r="B68" s="1"/>
      <c r="C68" s="2" t="s">
        <v>118</v>
      </c>
      <c r="D68" s="16" t="n">
        <f aca="false">IF($N$9="Excluded",0,IF(OR($N$9&lt;&gt;"Complete",Assumptions!$D$42&lt;&gt;"Complete"),"n.a.",D66-D67))</f>
        <v>0</v>
      </c>
      <c r="E68" s="16" t="n">
        <f aca="false">IF($N$9="Excluded",0,IF(OR($N$9&lt;&gt;"Complete",Assumptions!$D$42&lt;&gt;"Complete"),"n.a.",E66-E67))</f>
        <v>-48.3333333333333</v>
      </c>
      <c r="F68" s="16" t="n">
        <f aca="false">IF($N$9="Excluded",0,IF(OR($N$9&lt;&gt;"Complete",Assumptions!$D$42&lt;&gt;"Complete"),"n.a.",F66-F67))</f>
        <v>173.333333333333</v>
      </c>
      <c r="G68" s="16" t="n">
        <f aca="false">IF($N$9="Excluded",0,IF(OR($N$9&lt;&gt;"Complete",Assumptions!$D$42&lt;&gt;"Complete"),"n.a.",G66-G67))</f>
        <v>220</v>
      </c>
      <c r="H68" s="16" t="n">
        <f aca="false">IF($N$9="Excluded",0,IF(OR($N$9&lt;&gt;"Complete",Assumptions!$D$42&lt;&gt;"Complete"),"n.a.",H66-H67))</f>
        <v>220</v>
      </c>
      <c r="I68" s="16" t="n">
        <f aca="false">IF($N$9="Excluded",0,IF(OR($N$9&lt;&gt;"Complete",Assumptions!$D$42&lt;&gt;"Complete"),"n.a.",I66-I67))</f>
        <v>220</v>
      </c>
      <c r="J68" s="8"/>
      <c r="K68" s="2"/>
      <c r="L68" s="2"/>
      <c r="M68" s="2"/>
      <c r="N68" s="2"/>
      <c r="O68" s="2"/>
      <c r="P68" s="2"/>
      <c r="Q68" s="2"/>
      <c r="R68" s="2"/>
      <c r="S68" s="2"/>
      <c r="T68" s="2"/>
      <c r="U68" s="2"/>
      <c r="V68" s="2"/>
      <c r="W68" s="2"/>
      <c r="X68" s="2"/>
      <c r="Y68" s="2"/>
      <c r="Z68" s="2"/>
      <c r="AA68" s="2"/>
      <c r="AB68" s="2"/>
      <c r="AC68" s="2"/>
      <c r="AD68" s="2"/>
    </row>
    <row r="69" customFormat="false" ht="21.75" hidden="false" customHeight="true" outlineLevel="0" collapsed="false">
      <c r="A69" s="1"/>
      <c r="B69" s="1"/>
      <c r="C69" s="2" t="s">
        <v>97</v>
      </c>
      <c r="D69" s="16" t="n">
        <f aca="false">IF($N$9="Excluded",0,IF(OR($N$9&lt;&gt;"Complete",Assumptions!$D$42&lt;&gt;"Complete"),"n.a.",(MAX(0,D68)-MAX(0,-D68)*Assumptions!$D$10)*INDEX(Initiatives!$P$7:$P$16,$M$9)))</f>
        <v>0</v>
      </c>
      <c r="E69" s="16" t="n">
        <f aca="false">IF($N$9="Excluded",0,IF(OR($N$9&lt;&gt;"Complete",Assumptions!$D$42&lt;&gt;"Complete"),"n.a.",(MAX(0,E68)-MAX(0,-E68)*Assumptions!$D$10)*INDEX(Initiatives!$P$7:$P$16,$M$9)))</f>
        <v>0</v>
      </c>
      <c r="F69" s="16" t="n">
        <f aca="false">IF($N$9="Excluded",0,IF(OR($N$9&lt;&gt;"Complete",Assumptions!$D$42&lt;&gt;"Complete"),"n.a.",(MAX(0,F68)-MAX(0,-F68)*Assumptions!$D$10)*INDEX(Initiatives!$P$7:$P$16,$M$9)))</f>
        <v>43.3333333333333</v>
      </c>
      <c r="G69" s="16" t="n">
        <f aca="false">IF($N$9="Excluded",0,IF(OR($N$9&lt;&gt;"Complete",Assumptions!$D$42&lt;&gt;"Complete"),"n.a.",(MAX(0,G68)-MAX(0,-G68)*Assumptions!$D$10)*INDEX(Initiatives!$P$7:$P$16,$M$9)))</f>
        <v>55</v>
      </c>
      <c r="H69" s="16" t="n">
        <f aca="false">IF($N$9="Excluded",0,IF(OR($N$9&lt;&gt;"Complete",Assumptions!$D$42&lt;&gt;"Complete"),"n.a.",(MAX(0,H68)-MAX(0,-H68)*Assumptions!$D$10)*INDEX(Initiatives!$P$7:$P$16,$M$9)))</f>
        <v>55</v>
      </c>
      <c r="I69" s="16" t="n">
        <f aca="false">IF($N$9="Excluded",0,IF(OR($N$9&lt;&gt;"Complete",Assumptions!$D$42&lt;&gt;"Complete"),"n.a.",(MAX(0,I68)-MAX(0,-I68)*Assumptions!$D$10)*INDEX(Initiatives!$P$7:$P$16,$M$9)))</f>
        <v>55</v>
      </c>
      <c r="J69" s="8"/>
      <c r="K69" s="2"/>
      <c r="L69" s="2"/>
      <c r="M69" s="2"/>
      <c r="N69" s="2"/>
      <c r="O69" s="2"/>
      <c r="P69" s="2"/>
      <c r="Q69" s="2"/>
      <c r="R69" s="2"/>
      <c r="S69" s="2"/>
      <c r="T69" s="2"/>
      <c r="U69" s="2"/>
      <c r="V69" s="2"/>
      <c r="W69" s="2"/>
      <c r="X69" s="2"/>
      <c r="Y69" s="2"/>
      <c r="Z69" s="2"/>
      <c r="AA69" s="2"/>
      <c r="AB69" s="2"/>
      <c r="AC69" s="2"/>
      <c r="AD69" s="2"/>
    </row>
    <row r="70" customFormat="false" ht="21.75" hidden="false" customHeight="true" outlineLevel="0" collapsed="false">
      <c r="A70" s="1"/>
      <c r="B70" s="1"/>
      <c r="C70" s="2" t="s">
        <v>99</v>
      </c>
      <c r="D70" s="16" t="n">
        <f aca="false">IF($N$9="Excluded",0,IF(OR($N$9&lt;&gt;"Complete",Assumptions!$D$42&lt;&gt;"Complete"),"n.a.",INDEX(Initiatives!$J$7:$J$16,$M$9)*Assumptions!$E$28*(1-INDEX(Initiatives!$P$7:$P$16,$M$9)*INDEX(Initiatives!$Q$7:$Q$16,$M$9)*Assumptions!$D$10)))</f>
        <v>300</v>
      </c>
      <c r="E70" s="16" t="n">
        <f aca="false">IF($N$9="Excluded",0,IF(OR($N$9&lt;&gt;"Complete",Assumptions!$D$42&lt;&gt;"Complete"),"n.a.",0))</f>
        <v>0</v>
      </c>
      <c r="F70" s="16" t="n">
        <f aca="false">IF($N$9="Excluded",0,IF(OR($N$9&lt;&gt;"Complete",Assumptions!$D$42&lt;&gt;"Complete"),"n.a.",0))</f>
        <v>0</v>
      </c>
      <c r="G70" s="16" t="n">
        <f aca="false">IF($N$9="Excluded",0,IF(OR($N$9&lt;&gt;"Complete",Assumptions!$D$42&lt;&gt;"Complete"),"n.a.",0))</f>
        <v>0</v>
      </c>
      <c r="H70" s="16" t="n">
        <f aca="false">IF($N$9="Excluded",0,IF(OR($N$9&lt;&gt;"Complete",Assumptions!$D$42&lt;&gt;"Complete"),"n.a.",0))</f>
        <v>0</v>
      </c>
      <c r="I70" s="16" t="n">
        <f aca="false">IF($N$9="Excluded",0,IF(OR($N$9&lt;&gt;"Complete",Assumptions!$D$42&lt;&gt;"Complete"),"n.a.",0))</f>
        <v>0</v>
      </c>
      <c r="J70" s="8"/>
      <c r="K70" s="2"/>
      <c r="L70" s="2"/>
      <c r="M70" s="2"/>
      <c r="N70" s="2"/>
      <c r="O70" s="2"/>
      <c r="P70" s="2"/>
      <c r="Q70" s="2"/>
      <c r="R70" s="2"/>
      <c r="S70" s="2"/>
      <c r="T70" s="2"/>
      <c r="U70" s="2"/>
      <c r="V70" s="2"/>
      <c r="W70" s="2"/>
      <c r="X70" s="2"/>
      <c r="Y70" s="2"/>
      <c r="Z70" s="2"/>
      <c r="AA70" s="2"/>
      <c r="AB70" s="2"/>
      <c r="AC70" s="2"/>
      <c r="AD70" s="2"/>
    </row>
    <row r="71" customFormat="false" ht="21.75" hidden="false" customHeight="true" outlineLevel="0" collapsed="false">
      <c r="A71" s="1"/>
      <c r="B71" s="1"/>
      <c r="C71" s="2" t="s">
        <v>119</v>
      </c>
      <c r="D71" s="16" t="n">
        <f aca="false">IF($N$9="Excluded",0,IF(OR($N$9&lt;&gt;"Complete",Assumptions!$D$42&lt;&gt;"Complete"),"n.a.",INDEX(Initiatives!$K$7:$K$16,$M$9)*Assumptions!$E$31))</f>
        <v>150</v>
      </c>
      <c r="E71" s="16" t="n">
        <f aca="false">IF($N$9="Excluded",0,IF(OR($N$9&lt;&gt;"Complete",Assumptions!$D$42&lt;&gt;"Complete"),"n.a.",0))</f>
        <v>0</v>
      </c>
      <c r="F71" s="16" t="n">
        <f aca="false">IF($N$9="Excluded",0,IF(OR($N$9&lt;&gt;"Complete",Assumptions!$D$42&lt;&gt;"Complete"),"n.a.",0))</f>
        <v>0</v>
      </c>
      <c r="G71" s="16" t="n">
        <f aca="false">IF($N$9="Excluded",0,IF(OR($N$9&lt;&gt;"Complete",Assumptions!$D$42&lt;&gt;"Complete"),"n.a.",0))</f>
        <v>0</v>
      </c>
      <c r="H71" s="16" t="n">
        <f aca="false">IF($N$9="Excluded",0,IF(OR($N$9&lt;&gt;"Complete",Assumptions!$D$42&lt;&gt;"Complete"),"n.a.",0))</f>
        <v>0</v>
      </c>
      <c r="I71" s="16" t="n">
        <f aca="false">IF($N$9="Excluded",0,IF(OR($N$9&lt;&gt;"Complete",Assumptions!$D$42&lt;&gt;"Complete"),"n.a.",0))</f>
        <v>0</v>
      </c>
      <c r="J71" s="8"/>
      <c r="K71" s="2"/>
      <c r="L71" s="2"/>
      <c r="M71" s="2"/>
      <c r="N71" s="2"/>
      <c r="O71" s="2"/>
      <c r="P71" s="2"/>
      <c r="Q71" s="2"/>
      <c r="R71" s="2"/>
      <c r="S71" s="2"/>
      <c r="T71" s="2"/>
      <c r="U71" s="2"/>
      <c r="V71" s="2"/>
      <c r="W71" s="2"/>
      <c r="X71" s="2"/>
      <c r="Y71" s="2"/>
      <c r="Z71" s="2"/>
      <c r="AA71" s="2"/>
      <c r="AB71" s="2"/>
      <c r="AC71" s="2"/>
      <c r="AD71" s="2"/>
    </row>
    <row r="72" customFormat="false" ht="21.75" hidden="false" customHeight="true" outlineLevel="0" collapsed="false">
      <c r="A72" s="1"/>
      <c r="B72" s="1"/>
      <c r="C72" s="2" t="s">
        <v>120</v>
      </c>
      <c r="D72" s="16" t="n">
        <f aca="false">IF($N$9="Excluded",0,IF(OR($N$9&lt;&gt;"Complete",Assumptions!$D$42&lt;&gt;"Complete"),"n.a.",INDEX(Initiatives!$L$7:$L$16,$M$9)*Assumptions!$E$31))</f>
        <v>20</v>
      </c>
      <c r="E72" s="16" t="n">
        <f aca="false">IF($N$9="Excluded",0,IF(OR($N$9&lt;&gt;"Complete",Assumptions!$D$42&lt;&gt;"Complete"),"n.a.",0))</f>
        <v>0</v>
      </c>
      <c r="F72" s="16" t="n">
        <f aca="false">IF($N$9="Excluded",0,IF(OR($N$9&lt;&gt;"Complete",Assumptions!$D$42&lt;&gt;"Complete"),"n.a.",0))</f>
        <v>0</v>
      </c>
      <c r="G72" s="16" t="n">
        <f aca="false">IF($N$9="Excluded",0,IF(OR($N$9&lt;&gt;"Complete",Assumptions!$D$42&lt;&gt;"Complete"),"n.a.",0))</f>
        <v>0</v>
      </c>
      <c r="H72" s="16" t="n">
        <f aca="false">IF($N$9="Excluded",0,IF(OR($N$9&lt;&gt;"Complete",Assumptions!$D$42&lt;&gt;"Complete"),"n.a.",0))</f>
        <v>0</v>
      </c>
      <c r="I72" s="16" t="n">
        <f aca="false">IF($N$9="Excluded",0,IF(OR($N$9&lt;&gt;"Complete",Assumptions!$D$42&lt;&gt;"Complete"),"n.a.",0))</f>
        <v>0</v>
      </c>
      <c r="J72" s="8"/>
      <c r="K72" s="2"/>
      <c r="L72" s="2"/>
      <c r="M72" s="2"/>
      <c r="N72" s="2"/>
      <c r="O72" s="2"/>
      <c r="P72" s="2"/>
      <c r="Q72" s="2"/>
      <c r="R72" s="2"/>
      <c r="S72" s="2"/>
      <c r="T72" s="2"/>
      <c r="U72" s="2"/>
      <c r="V72" s="2"/>
      <c r="W72" s="2"/>
      <c r="X72" s="2"/>
      <c r="Y72" s="2"/>
      <c r="Z72" s="2"/>
      <c r="AA72" s="2"/>
      <c r="AB72" s="2"/>
      <c r="AC72" s="2"/>
      <c r="AD72" s="2"/>
    </row>
    <row r="73" customFormat="false" ht="21.75" hidden="false" customHeight="true" outlineLevel="0" collapsed="false">
      <c r="A73" s="1"/>
      <c r="B73" s="1"/>
      <c r="C73" s="38" t="s">
        <v>32</v>
      </c>
      <c r="D73" s="39" t="n">
        <f aca="false">IF($N$9="Excluded",0,IF(OR($N$9&lt;&gt;"Complete",Assumptions!$D$42&lt;&gt;"Complete"),"n.a.",D68-D69-SUM(D70:D72)))</f>
        <v>-470</v>
      </c>
      <c r="E73" s="39" t="n">
        <f aca="false">IF($N$9="Excluded",0,IF(OR($N$9&lt;&gt;"Complete",Assumptions!$D$42&lt;&gt;"Complete"),"n.a.",E68-E69-SUM(E70:E72)))</f>
        <v>-48.3333333333333</v>
      </c>
      <c r="F73" s="39" t="n">
        <f aca="false">IF($N$9="Excluded",0,IF(OR($N$9&lt;&gt;"Complete",Assumptions!$D$42&lt;&gt;"Complete"),"n.a.",F68-F69-SUM(F70:F72)))</f>
        <v>130</v>
      </c>
      <c r="G73" s="39" t="n">
        <f aca="false">IF($N$9="Excluded",0,IF(OR($N$9&lt;&gt;"Complete",Assumptions!$D$42&lt;&gt;"Complete"),"n.a.",G68-G69-SUM(G70:G72)))</f>
        <v>165</v>
      </c>
      <c r="H73" s="39" t="n">
        <f aca="false">IF($N$9="Excluded",0,IF(OR($N$9&lt;&gt;"Complete",Assumptions!$D$42&lt;&gt;"Complete"),"n.a.",H68-H69-SUM(H70:H72)))</f>
        <v>165</v>
      </c>
      <c r="I73" s="39" t="n">
        <f aca="false">IF($N$9="Excluded",0,IF(OR($N$9&lt;&gt;"Complete",Assumptions!$D$42&lt;&gt;"Complete"),"n.a.",I68-I69-SUM(I70:I72)))</f>
        <v>165</v>
      </c>
      <c r="J73" s="34"/>
      <c r="K73" s="2"/>
      <c r="L73" s="2"/>
      <c r="M73" s="2"/>
      <c r="N73" s="2"/>
      <c r="O73" s="2"/>
      <c r="P73" s="2"/>
      <c r="Q73" s="2"/>
      <c r="R73" s="2"/>
      <c r="S73" s="2"/>
      <c r="T73" s="2"/>
      <c r="U73" s="2"/>
      <c r="V73" s="2"/>
      <c r="W73" s="2"/>
      <c r="X73" s="2"/>
      <c r="Y73" s="2"/>
      <c r="Z73" s="2"/>
      <c r="AA73" s="2"/>
      <c r="AB73" s="2"/>
      <c r="AC73" s="2"/>
      <c r="AD73" s="2"/>
    </row>
    <row r="74" customFormat="false" ht="21.75" hidden="false" customHeight="true" outlineLevel="0" collapsed="false">
      <c r="A74" s="1"/>
      <c r="B74" s="1"/>
      <c r="C74" s="38" t="s">
        <v>104</v>
      </c>
      <c r="D74" s="39" t="n">
        <f aca="false">IF($N$9="Excluded",0,IF(OR($N$9&lt;&gt;"Complete",Assumptions!$D$42&lt;&gt;"Complete"),"n.a.",D73/(1+Assumptions!$D$11)^D$5))</f>
        <v>-470</v>
      </c>
      <c r="E74" s="39" t="n">
        <f aca="false">IF($N$9="Excluded",0,IF(OR($N$9&lt;&gt;"Complete",Assumptions!$D$42&lt;&gt;"Complete"),"n.a.",E73/(1+Assumptions!$D$11)^E$5))</f>
        <v>-43.1547619047619</v>
      </c>
      <c r="F74" s="39" t="n">
        <f aca="false">IF($N$9="Excluded",0,IF(OR($N$9&lt;&gt;"Complete",Assumptions!$D$42&lt;&gt;"Complete"),"n.a.",F73/(1+Assumptions!$D$11)^F$5))</f>
        <v>103.635204081633</v>
      </c>
      <c r="G74" s="39" t="n">
        <f aca="false">IF($N$9="Excluded",0,IF(OR($N$9&lt;&gt;"Complete",Assumptions!$D$42&lt;&gt;"Complete"),"n.a.",G73/(1+Assumptions!$D$11)^G$5))</f>
        <v>117.443740889213</v>
      </c>
      <c r="H74" s="39" t="n">
        <f aca="false">IF($N$9="Excluded",0,IF(OR($N$9&lt;&gt;"Complete",Assumptions!$D$42&lt;&gt;"Complete"),"n.a.",H73/(1+Assumptions!$D$11)^H$5))</f>
        <v>104.860482936797</v>
      </c>
      <c r="I74" s="39" t="n">
        <f aca="false">IF($N$9="Excluded",0,IF(OR($N$9&lt;&gt;"Complete",Assumptions!$D$42&lt;&gt;"Complete"),"n.a.",I73/(1+Assumptions!$D$11)^I$5))</f>
        <v>93.6254311935689</v>
      </c>
      <c r="J74" s="33" t="n">
        <f aca="false">IF(COUNT(D74:I74)=6,SUM(D74:I74),"n.a.")</f>
        <v>-93.5899028035505</v>
      </c>
      <c r="K74" s="2"/>
      <c r="L74" s="2"/>
      <c r="M74" s="2"/>
      <c r="N74" s="2"/>
      <c r="O74" s="2"/>
      <c r="P74" s="2"/>
      <c r="Q74" s="2"/>
      <c r="R74" s="2"/>
      <c r="S74" s="2"/>
      <c r="T74" s="2"/>
      <c r="U74" s="2"/>
      <c r="V74" s="2"/>
      <c r="W74" s="2"/>
      <c r="X74" s="2"/>
      <c r="Y74" s="2"/>
      <c r="Z74" s="2"/>
      <c r="AA74" s="2"/>
      <c r="AB74" s="2"/>
      <c r="AC74" s="2"/>
      <c r="AD74" s="2"/>
    </row>
    <row r="75" customFormat="false" ht="21.75" hidden="false" customHeight="true" outlineLevel="0" collapsed="false">
      <c r="A75" s="1"/>
      <c r="B75" s="1"/>
      <c r="C75" s="2"/>
      <c r="D75" s="8"/>
      <c r="E75" s="8"/>
      <c r="F75" s="8"/>
      <c r="G75" s="8"/>
      <c r="H75" s="8"/>
      <c r="I75" s="8"/>
      <c r="J75" s="8"/>
      <c r="K75" s="2"/>
      <c r="L75" s="2"/>
      <c r="M75" s="2"/>
      <c r="N75" s="2"/>
      <c r="O75" s="2"/>
      <c r="P75" s="2"/>
      <c r="Q75" s="2"/>
      <c r="R75" s="2"/>
      <c r="S75" s="2"/>
      <c r="T75" s="2"/>
      <c r="U75" s="2"/>
      <c r="V75" s="2"/>
      <c r="W75" s="2"/>
      <c r="X75" s="2"/>
      <c r="Y75" s="2"/>
      <c r="Z75" s="2"/>
      <c r="AA75" s="2"/>
      <c r="AB75" s="2"/>
      <c r="AC75" s="2"/>
      <c r="AD75" s="2"/>
    </row>
    <row r="76" customFormat="false" ht="21.75" hidden="false" customHeight="true" outlineLevel="0" collapsed="false">
      <c r="A76" s="1"/>
      <c r="B76" s="1"/>
      <c r="C76" s="2"/>
      <c r="D76" s="8"/>
      <c r="E76" s="8"/>
      <c r="F76" s="8"/>
      <c r="G76" s="8"/>
      <c r="H76" s="8"/>
      <c r="I76" s="8"/>
      <c r="J76" s="8"/>
      <c r="K76" s="2"/>
      <c r="L76" s="2"/>
      <c r="M76" s="2"/>
      <c r="N76" s="2"/>
      <c r="O76" s="2"/>
      <c r="P76" s="2"/>
      <c r="Q76" s="2"/>
      <c r="R76" s="2"/>
      <c r="S76" s="2"/>
      <c r="T76" s="2"/>
      <c r="U76" s="2"/>
      <c r="V76" s="2"/>
      <c r="W76" s="2"/>
      <c r="X76" s="2"/>
      <c r="Y76" s="2"/>
      <c r="Z76" s="2"/>
      <c r="AA76" s="2"/>
      <c r="AB76" s="2"/>
      <c r="AC76" s="2"/>
      <c r="AD76" s="2"/>
    </row>
    <row r="77" customFormat="false" ht="21.75" hidden="false" customHeight="true" outlineLevel="0" collapsed="false">
      <c r="A77" s="1"/>
      <c r="B77" s="1"/>
      <c r="C77" s="2"/>
      <c r="D77" s="8"/>
      <c r="E77" s="8"/>
      <c r="F77" s="8"/>
      <c r="G77" s="8"/>
      <c r="H77" s="8"/>
      <c r="I77" s="8"/>
      <c r="J77" s="8"/>
      <c r="K77" s="2"/>
      <c r="L77" s="2"/>
      <c r="M77" s="2"/>
      <c r="N77" s="2"/>
      <c r="O77" s="2"/>
      <c r="P77" s="2"/>
      <c r="Q77" s="2"/>
      <c r="R77" s="2"/>
      <c r="S77" s="2"/>
      <c r="T77" s="2"/>
      <c r="U77" s="2"/>
      <c r="V77" s="2"/>
      <c r="W77" s="2"/>
      <c r="X77" s="2"/>
      <c r="Y77" s="2"/>
      <c r="Z77" s="2"/>
      <c r="AA77" s="2"/>
      <c r="AB77" s="2"/>
      <c r="AC77" s="2"/>
      <c r="AD77" s="2"/>
    </row>
    <row r="78" customFormat="false" ht="21.75" hidden="false" customHeight="true" outlineLevel="0" collapsed="false">
      <c r="A78" s="1"/>
      <c r="B78" s="1"/>
      <c r="C78" s="2"/>
      <c r="D78" s="8"/>
      <c r="E78" s="8"/>
      <c r="F78" s="8"/>
      <c r="G78" s="8"/>
      <c r="H78" s="8"/>
      <c r="I78" s="8"/>
      <c r="J78" s="8"/>
      <c r="K78" s="2"/>
      <c r="L78" s="2"/>
      <c r="M78" s="2"/>
      <c r="N78" s="2"/>
      <c r="O78" s="2"/>
      <c r="P78" s="2"/>
      <c r="Q78" s="2"/>
      <c r="R78" s="2"/>
      <c r="S78" s="2"/>
      <c r="T78" s="2"/>
      <c r="U78" s="2"/>
      <c r="V78" s="2"/>
      <c r="W78" s="2"/>
      <c r="X78" s="2"/>
      <c r="Y78" s="2"/>
      <c r="Z78" s="2"/>
      <c r="AA78" s="2"/>
      <c r="AB78" s="2"/>
      <c r="AC78" s="2"/>
      <c r="AD78" s="2"/>
    </row>
    <row r="79" customFormat="false" ht="21.75" hidden="false" customHeight="true" outlineLevel="0" collapsed="false">
      <c r="A79" s="1"/>
      <c r="B79" s="1"/>
      <c r="C79" s="35" t="s">
        <v>98</v>
      </c>
      <c r="D79" s="36" t="n">
        <f aca="false">IF($M$10=0,"Invalid ID",INDEX(Initiatives!$D$7:$D$16,$M$10))</f>
        <v>0</v>
      </c>
      <c r="E79" s="10"/>
      <c r="F79" s="10"/>
      <c r="G79" s="10"/>
      <c r="H79" s="10"/>
      <c r="I79" s="10"/>
      <c r="J79" s="10"/>
      <c r="K79" s="2"/>
      <c r="L79" s="2"/>
      <c r="M79" s="2"/>
      <c r="N79" s="2"/>
      <c r="O79" s="2"/>
      <c r="P79" s="2"/>
      <c r="Q79" s="2"/>
      <c r="R79" s="2"/>
      <c r="S79" s="2"/>
      <c r="T79" s="2"/>
      <c r="U79" s="2"/>
      <c r="V79" s="2"/>
      <c r="W79" s="2"/>
      <c r="X79" s="2"/>
      <c r="Y79" s="2"/>
      <c r="Z79" s="2"/>
      <c r="AA79" s="2"/>
      <c r="AB79" s="2"/>
      <c r="AC79" s="2"/>
      <c r="AD79" s="2"/>
    </row>
    <row r="80" customFormat="false" ht="21.75" hidden="false" customHeight="true" outlineLevel="0" collapsed="false">
      <c r="A80" s="1"/>
      <c r="B80" s="1"/>
      <c r="C80" s="2" t="s">
        <v>113</v>
      </c>
      <c r="D80" s="37" t="n">
        <f aca="false">IF($N$10="Excluded",0,IF(OR($N$10&lt;&gt;"Complete",Assumptions!$D$42&lt;&gt;"Complete"),"n.a.",0))</f>
        <v>0</v>
      </c>
      <c r="E80" s="37" t="n">
        <f aca="false">IF($N$10="Excluded",0,IF(OR($N$10&lt;&gt;"Complete",Assumptions!$D$42&lt;&gt;"Complete"),"n.a.",(IF(INDEX(Initiatives!$N$7:$N$16,$M$10)=0,MAX(0,12-(INDEX(Initiatives!$M$7:$M$16,$M$10)-1+Assumptions!$E$34)),MIN(MAX(0,12-(INDEX(Initiatives!$M$7:$M$16,$M$10)-1+Assumptions!$E$34)),INDEX(Initiatives!$N$7:$N$16,$M$10))^2/(2*MAX(1,INDEX(Initiatives!$N$7:$N$16,$M$10)))+MAX(0,MAX(0,12-(INDEX(Initiatives!$M$7:$M$16,$M$10)-1+Assumptions!$E$34))-INDEX(Initiatives!$N$7:$N$16,$M$10)))-IF(INDEX(Initiatives!$N$7:$N$16,$M$10)=0,MAX(0,0-(INDEX(Initiatives!$M$7:$M$16,$M$10)-1+Assumptions!$E$34)),MIN(MAX(0,0-(INDEX(Initiatives!$M$7:$M$16,$M$10)-1+Assumptions!$E$34)),INDEX(Initiatives!$N$7:$N$16,$M$10))^2/(2*MAX(1,INDEX(Initiatives!$N$7:$N$16,$M$10)))+MAX(0,MAX(0,0-(INDEX(Initiatives!$M$7:$M$16,$M$10)-1+Assumptions!$E$34))-INDEX(Initiatives!$N$7:$N$16,$M$10))))/12))</f>
        <v>0</v>
      </c>
      <c r="F80" s="37" t="n">
        <f aca="false">IF($N$10="Excluded",0,IF(OR($N$10&lt;&gt;"Complete",Assumptions!$D$42&lt;&gt;"Complete"),"n.a.",(IF(INDEX(Initiatives!$N$7:$N$16,$M$10)=0,MAX(0,24-(INDEX(Initiatives!$M$7:$M$16,$M$10)-1+Assumptions!$E$34)),MIN(MAX(0,24-(INDEX(Initiatives!$M$7:$M$16,$M$10)-1+Assumptions!$E$34)),INDEX(Initiatives!$N$7:$N$16,$M$10))^2/(2*MAX(1,INDEX(Initiatives!$N$7:$N$16,$M$10)))+MAX(0,MAX(0,24-(INDEX(Initiatives!$M$7:$M$16,$M$10)-1+Assumptions!$E$34))-INDEX(Initiatives!$N$7:$N$16,$M$10)))-IF(INDEX(Initiatives!$N$7:$N$16,$M$10)=0,MAX(0,12-(INDEX(Initiatives!$M$7:$M$16,$M$10)-1+Assumptions!$E$34)),MIN(MAX(0,12-(INDEX(Initiatives!$M$7:$M$16,$M$10)-1+Assumptions!$E$34)),INDEX(Initiatives!$N$7:$N$16,$M$10))^2/(2*MAX(1,INDEX(Initiatives!$N$7:$N$16,$M$10)))+MAX(0,MAX(0,12-(INDEX(Initiatives!$M$7:$M$16,$M$10)-1+Assumptions!$E$34))-INDEX(Initiatives!$N$7:$N$16,$M$10))))/12))</f>
        <v>0</v>
      </c>
      <c r="G80" s="37" t="n">
        <f aca="false">IF($N$10="Excluded",0,IF(OR($N$10&lt;&gt;"Complete",Assumptions!$D$42&lt;&gt;"Complete"),"n.a.",(IF(INDEX(Initiatives!$N$7:$N$16,$M$10)=0,MAX(0,36-(INDEX(Initiatives!$M$7:$M$16,$M$10)-1+Assumptions!$E$34)),MIN(MAX(0,36-(INDEX(Initiatives!$M$7:$M$16,$M$10)-1+Assumptions!$E$34)),INDEX(Initiatives!$N$7:$N$16,$M$10))^2/(2*MAX(1,INDEX(Initiatives!$N$7:$N$16,$M$10)))+MAX(0,MAX(0,36-(INDEX(Initiatives!$M$7:$M$16,$M$10)-1+Assumptions!$E$34))-INDEX(Initiatives!$N$7:$N$16,$M$10)))-IF(INDEX(Initiatives!$N$7:$N$16,$M$10)=0,MAX(0,24-(INDEX(Initiatives!$M$7:$M$16,$M$10)-1+Assumptions!$E$34)),MIN(MAX(0,24-(INDEX(Initiatives!$M$7:$M$16,$M$10)-1+Assumptions!$E$34)),INDEX(Initiatives!$N$7:$N$16,$M$10))^2/(2*MAX(1,INDEX(Initiatives!$N$7:$N$16,$M$10)))+MAX(0,MAX(0,24-(INDEX(Initiatives!$M$7:$M$16,$M$10)-1+Assumptions!$E$34))-INDEX(Initiatives!$N$7:$N$16,$M$10))))/12))</f>
        <v>0</v>
      </c>
      <c r="H80" s="37" t="n">
        <f aca="false">IF($N$10="Excluded",0,IF(OR($N$10&lt;&gt;"Complete",Assumptions!$D$42&lt;&gt;"Complete"),"n.a.",(IF(INDEX(Initiatives!$N$7:$N$16,$M$10)=0,MAX(0,48-(INDEX(Initiatives!$M$7:$M$16,$M$10)-1+Assumptions!$E$34)),MIN(MAX(0,48-(INDEX(Initiatives!$M$7:$M$16,$M$10)-1+Assumptions!$E$34)),INDEX(Initiatives!$N$7:$N$16,$M$10))^2/(2*MAX(1,INDEX(Initiatives!$N$7:$N$16,$M$10)))+MAX(0,MAX(0,48-(INDEX(Initiatives!$M$7:$M$16,$M$10)-1+Assumptions!$E$34))-INDEX(Initiatives!$N$7:$N$16,$M$10)))-IF(INDEX(Initiatives!$N$7:$N$16,$M$10)=0,MAX(0,36-(INDEX(Initiatives!$M$7:$M$16,$M$10)-1+Assumptions!$E$34)),MIN(MAX(0,36-(INDEX(Initiatives!$M$7:$M$16,$M$10)-1+Assumptions!$E$34)),INDEX(Initiatives!$N$7:$N$16,$M$10))^2/(2*MAX(1,INDEX(Initiatives!$N$7:$N$16,$M$10)))+MAX(0,MAX(0,36-(INDEX(Initiatives!$M$7:$M$16,$M$10)-1+Assumptions!$E$34))-INDEX(Initiatives!$N$7:$N$16,$M$10))))/12))</f>
        <v>0</v>
      </c>
      <c r="I80" s="37" t="n">
        <f aca="false">IF($N$10="Excluded",0,IF(OR($N$10&lt;&gt;"Complete",Assumptions!$D$42&lt;&gt;"Complete"),"n.a.",(IF(INDEX(Initiatives!$N$7:$N$16,$M$10)=0,MAX(0,60-(INDEX(Initiatives!$M$7:$M$16,$M$10)-1+Assumptions!$E$34)),MIN(MAX(0,60-(INDEX(Initiatives!$M$7:$M$16,$M$10)-1+Assumptions!$E$34)),INDEX(Initiatives!$N$7:$N$16,$M$10))^2/(2*MAX(1,INDEX(Initiatives!$N$7:$N$16,$M$10)))+MAX(0,MAX(0,60-(INDEX(Initiatives!$M$7:$M$16,$M$10)-1+Assumptions!$E$34))-INDEX(Initiatives!$N$7:$N$16,$M$10)))-IF(INDEX(Initiatives!$N$7:$N$16,$M$10)=0,MAX(0,48-(INDEX(Initiatives!$M$7:$M$16,$M$10)-1+Assumptions!$E$34)),MIN(MAX(0,48-(INDEX(Initiatives!$M$7:$M$16,$M$10)-1+Assumptions!$E$34)),INDEX(Initiatives!$N$7:$N$16,$M$10))^2/(2*MAX(1,INDEX(Initiatives!$N$7:$N$16,$M$10)))+MAX(0,MAX(0,48-(INDEX(Initiatives!$M$7:$M$16,$M$10)-1+Assumptions!$E$34))-INDEX(Initiatives!$N$7:$N$16,$M$10))))/12))</f>
        <v>0</v>
      </c>
      <c r="J80" s="8"/>
      <c r="K80" s="2"/>
      <c r="L80" s="2"/>
      <c r="M80" s="2"/>
      <c r="N80" s="2"/>
      <c r="O80" s="2"/>
      <c r="P80" s="2"/>
      <c r="Q80" s="2"/>
      <c r="R80" s="2"/>
      <c r="S80" s="2"/>
      <c r="T80" s="2"/>
      <c r="U80" s="2"/>
      <c r="V80" s="2"/>
      <c r="W80" s="2"/>
      <c r="X80" s="2"/>
      <c r="Y80" s="2"/>
      <c r="Z80" s="2"/>
      <c r="AA80" s="2"/>
      <c r="AB80" s="2"/>
      <c r="AC80" s="2"/>
      <c r="AD80" s="2"/>
    </row>
    <row r="81" customFormat="false" ht="21.75" hidden="false" customHeight="true" outlineLevel="0" collapsed="false">
      <c r="A81" s="1"/>
      <c r="B81" s="1"/>
      <c r="C81" s="2" t="s">
        <v>114</v>
      </c>
      <c r="D81" s="16" t="n">
        <f aca="false">IF($N$10="Excluded",0,IF(OR($N$10&lt;&gt;"Complete",Assumptions!$D$42&lt;&gt;"Complete"),"n.a.",D80*INDEX(Initiatives!$F$7:$F$16,$M$10)*INDEX(Initiatives!$G$7:$G$16,$M$10)*Assumptions!E$16))</f>
        <v>0</v>
      </c>
      <c r="E81" s="16" t="n">
        <f aca="false">IF($N$10="Excluded",0,IF(OR($N$10&lt;&gt;"Complete",Assumptions!$D$42&lt;&gt;"Complete"),"n.a.",E80*INDEX(Initiatives!$F$7:$F$16,$M$10)*INDEX(Initiatives!$G$7:$G$16,$M$10)*Assumptions!F$16))</f>
        <v>0</v>
      </c>
      <c r="F81" s="16" t="n">
        <f aca="false">IF($N$10="Excluded",0,IF(OR($N$10&lt;&gt;"Complete",Assumptions!$D$42&lt;&gt;"Complete"),"n.a.",F80*INDEX(Initiatives!$F$7:$F$16,$M$10)*INDEX(Initiatives!$G$7:$G$16,$M$10)*Assumptions!G$16))</f>
        <v>0</v>
      </c>
      <c r="G81" s="16" t="n">
        <f aca="false">IF($N$10="Excluded",0,IF(OR($N$10&lt;&gt;"Complete",Assumptions!$D$42&lt;&gt;"Complete"),"n.a.",G80*INDEX(Initiatives!$F$7:$F$16,$M$10)*INDEX(Initiatives!$G$7:$G$16,$M$10)*Assumptions!H$16))</f>
        <v>0</v>
      </c>
      <c r="H81" s="16" t="n">
        <f aca="false">IF($N$10="Excluded",0,IF(OR($N$10&lt;&gt;"Complete",Assumptions!$D$42&lt;&gt;"Complete"),"n.a.",H80*INDEX(Initiatives!$F$7:$F$16,$M$10)*INDEX(Initiatives!$G$7:$G$16,$M$10)*Assumptions!I$16))</f>
        <v>0</v>
      </c>
      <c r="I81" s="16" t="n">
        <f aca="false">IF($N$10="Excluded",0,IF(OR($N$10&lt;&gt;"Complete",Assumptions!$D$42&lt;&gt;"Complete"),"n.a.",I80*INDEX(Initiatives!$F$7:$F$16,$M$10)*INDEX(Initiatives!$G$7:$G$16,$M$10)*Assumptions!J$16))</f>
        <v>0</v>
      </c>
      <c r="J81" s="8"/>
      <c r="K81" s="2"/>
      <c r="L81" s="2"/>
      <c r="M81" s="2"/>
      <c r="N81" s="2"/>
      <c r="O81" s="2"/>
      <c r="P81" s="2"/>
      <c r="Q81" s="2"/>
      <c r="R81" s="2"/>
      <c r="S81" s="2"/>
      <c r="T81" s="2"/>
      <c r="U81" s="2"/>
      <c r="V81" s="2"/>
      <c r="W81" s="2"/>
      <c r="X81" s="2"/>
      <c r="Y81" s="2"/>
      <c r="Z81" s="2"/>
      <c r="AA81" s="2"/>
      <c r="AB81" s="2"/>
      <c r="AC81" s="2"/>
      <c r="AD81" s="2"/>
    </row>
    <row r="82" customFormat="false" ht="21.75" hidden="false" customHeight="true" outlineLevel="0" collapsed="false">
      <c r="A82" s="1"/>
      <c r="B82" s="1"/>
      <c r="C82" s="2" t="s">
        <v>115</v>
      </c>
      <c r="D82" s="16" t="n">
        <f aca="false">IF($N$10="Excluded",0,IF(OR($N$10&lt;&gt;"Complete",Assumptions!$D$42&lt;&gt;"Complete"),"n.a.",D80*INDEX(Initiatives!$H$7:$H$16,$M$10)*Assumptions!E$19))</f>
        <v>0</v>
      </c>
      <c r="E82" s="16" t="n">
        <f aca="false">IF($N$10="Excluded",0,IF(OR($N$10&lt;&gt;"Complete",Assumptions!$D$42&lt;&gt;"Complete"),"n.a.",E80*INDEX(Initiatives!$H$7:$H$16,$M$10)*Assumptions!F$19))</f>
        <v>0</v>
      </c>
      <c r="F82" s="16" t="n">
        <f aca="false">IF($N$10="Excluded",0,IF(OR($N$10&lt;&gt;"Complete",Assumptions!$D$42&lt;&gt;"Complete"),"n.a.",F80*INDEX(Initiatives!$H$7:$H$16,$M$10)*Assumptions!G$19))</f>
        <v>0</v>
      </c>
      <c r="G82" s="16" t="n">
        <f aca="false">IF($N$10="Excluded",0,IF(OR($N$10&lt;&gt;"Complete",Assumptions!$D$42&lt;&gt;"Complete"),"n.a.",G80*INDEX(Initiatives!$H$7:$H$16,$M$10)*Assumptions!H$19))</f>
        <v>0</v>
      </c>
      <c r="H82" s="16" t="n">
        <f aca="false">IF($N$10="Excluded",0,IF(OR($N$10&lt;&gt;"Complete",Assumptions!$D$42&lt;&gt;"Complete"),"n.a.",H80*INDEX(Initiatives!$H$7:$H$16,$M$10)*Assumptions!I$19))</f>
        <v>0</v>
      </c>
      <c r="I82" s="16" t="n">
        <f aca="false">IF($N$10="Excluded",0,IF(OR($N$10&lt;&gt;"Complete",Assumptions!$D$42&lt;&gt;"Complete"),"n.a.",I80*INDEX(Initiatives!$H$7:$H$16,$M$10)*Assumptions!J$19))</f>
        <v>0</v>
      </c>
      <c r="J82" s="8"/>
      <c r="K82" s="2"/>
      <c r="L82" s="2"/>
      <c r="M82" s="2"/>
      <c r="N82" s="2"/>
      <c r="O82" s="2"/>
      <c r="P82" s="2"/>
      <c r="Q82" s="2"/>
      <c r="R82" s="2"/>
      <c r="S82" s="2"/>
      <c r="T82" s="2"/>
      <c r="U82" s="2"/>
      <c r="V82" s="2"/>
      <c r="W82" s="2"/>
      <c r="X82" s="2"/>
      <c r="Y82" s="2"/>
      <c r="Z82" s="2"/>
      <c r="AA82" s="2"/>
      <c r="AB82" s="2"/>
      <c r="AC82" s="2"/>
      <c r="AD82" s="2"/>
    </row>
    <row r="83" customFormat="false" ht="21.75" hidden="false" customHeight="true" outlineLevel="0" collapsed="false">
      <c r="A83" s="1"/>
      <c r="B83" s="1"/>
      <c r="C83" s="2" t="s">
        <v>116</v>
      </c>
      <c r="D83" s="16" t="n">
        <f aca="false">IF($N$10="Excluded",0,IF(OR($N$10&lt;&gt;"Complete",Assumptions!$D$42&lt;&gt;"Complete"),"n.a.",SUM(D81:D82)))</f>
        <v>0</v>
      </c>
      <c r="E83" s="16" t="n">
        <f aca="false">IF($N$10="Excluded",0,IF(OR($N$10&lt;&gt;"Complete",Assumptions!$D$42&lt;&gt;"Complete"),"n.a.",SUM(E81:E82)))</f>
        <v>0</v>
      </c>
      <c r="F83" s="16" t="n">
        <f aca="false">IF($N$10="Excluded",0,IF(OR($N$10&lt;&gt;"Complete",Assumptions!$D$42&lt;&gt;"Complete"),"n.a.",SUM(F81:F82)))</f>
        <v>0</v>
      </c>
      <c r="G83" s="16" t="n">
        <f aca="false">IF($N$10="Excluded",0,IF(OR($N$10&lt;&gt;"Complete",Assumptions!$D$42&lt;&gt;"Complete"),"n.a.",SUM(G81:G82)))</f>
        <v>0</v>
      </c>
      <c r="H83" s="16" t="n">
        <f aca="false">IF($N$10="Excluded",0,IF(OR($N$10&lt;&gt;"Complete",Assumptions!$D$42&lt;&gt;"Complete"),"n.a.",SUM(H81:H82)))</f>
        <v>0</v>
      </c>
      <c r="I83" s="16" t="n">
        <f aca="false">IF($N$10="Excluded",0,IF(OR($N$10&lt;&gt;"Complete",Assumptions!$D$42&lt;&gt;"Complete"),"n.a.",SUM(I81:I82)))</f>
        <v>0</v>
      </c>
      <c r="J83" s="8"/>
      <c r="K83" s="2"/>
      <c r="L83" s="2"/>
      <c r="M83" s="2"/>
      <c r="N83" s="2"/>
      <c r="O83" s="2"/>
      <c r="P83" s="2"/>
      <c r="Q83" s="2"/>
      <c r="R83" s="2"/>
      <c r="S83" s="2"/>
      <c r="T83" s="2"/>
      <c r="U83" s="2"/>
      <c r="V83" s="2"/>
      <c r="W83" s="2"/>
      <c r="X83" s="2"/>
      <c r="Y83" s="2"/>
      <c r="Z83" s="2"/>
      <c r="AA83" s="2"/>
      <c r="AB83" s="2"/>
      <c r="AC83" s="2"/>
      <c r="AD83" s="2"/>
    </row>
    <row r="84" customFormat="false" ht="21.75" hidden="false" customHeight="true" outlineLevel="0" collapsed="false">
      <c r="A84" s="1"/>
      <c r="B84" s="1"/>
      <c r="C84" s="2" t="s">
        <v>117</v>
      </c>
      <c r="D84" s="16" t="n">
        <f aca="false">IF($N$10="Excluded",0,IF(OR($N$10&lt;&gt;"Complete",Assumptions!$D$42&lt;&gt;"Complete"),"n.a.",D83*MIN(1,INDEX(Initiatives!$O$7:$O$16,$M$10)*Assumptions!E$25)))</f>
        <v>0</v>
      </c>
      <c r="E84" s="16" t="n">
        <f aca="false">IF($N$10="Excluded",0,IF(OR($N$10&lt;&gt;"Complete",Assumptions!$D$42&lt;&gt;"Complete"),"n.a.",E83*MIN(1,INDEX(Initiatives!$O$7:$O$16,$M$10)*Assumptions!F$25)))</f>
        <v>0</v>
      </c>
      <c r="F84" s="16" t="n">
        <f aca="false">IF($N$10="Excluded",0,IF(OR($N$10&lt;&gt;"Complete",Assumptions!$D$42&lt;&gt;"Complete"),"n.a.",F83*MIN(1,INDEX(Initiatives!$O$7:$O$16,$M$10)*Assumptions!G$25)))</f>
        <v>0</v>
      </c>
      <c r="G84" s="16" t="n">
        <f aca="false">IF($N$10="Excluded",0,IF(OR($N$10&lt;&gt;"Complete",Assumptions!$D$42&lt;&gt;"Complete"),"n.a.",G83*MIN(1,INDEX(Initiatives!$O$7:$O$16,$M$10)*Assumptions!H$25)))</f>
        <v>0</v>
      </c>
      <c r="H84" s="16" t="n">
        <f aca="false">IF($N$10="Excluded",0,IF(OR($N$10&lt;&gt;"Complete",Assumptions!$D$42&lt;&gt;"Complete"),"n.a.",H83*MIN(1,INDEX(Initiatives!$O$7:$O$16,$M$10)*Assumptions!I$25)))</f>
        <v>0</v>
      </c>
      <c r="I84" s="16" t="n">
        <f aca="false">IF($N$10="Excluded",0,IF(OR($N$10&lt;&gt;"Complete",Assumptions!$D$42&lt;&gt;"Complete"),"n.a.",I83*MIN(1,INDEX(Initiatives!$O$7:$O$16,$M$10)*Assumptions!J$25)))</f>
        <v>0</v>
      </c>
      <c r="J84" s="8"/>
      <c r="K84" s="2"/>
      <c r="L84" s="2"/>
      <c r="M84" s="2"/>
      <c r="N84" s="2"/>
      <c r="O84" s="2"/>
      <c r="P84" s="2"/>
      <c r="Q84" s="2"/>
      <c r="R84" s="2"/>
      <c r="S84" s="2"/>
      <c r="T84" s="2"/>
      <c r="U84" s="2"/>
      <c r="V84" s="2"/>
      <c r="W84" s="2"/>
      <c r="X84" s="2"/>
      <c r="Y84" s="2"/>
      <c r="Z84" s="2"/>
      <c r="AA84" s="2"/>
      <c r="AB84" s="2"/>
      <c r="AC84" s="2"/>
      <c r="AD84" s="2"/>
    </row>
    <row r="85" customFormat="false" ht="21.75" hidden="false" customHeight="true" outlineLevel="0" collapsed="false">
      <c r="A85" s="1"/>
      <c r="B85" s="1"/>
      <c r="C85" s="2" t="s">
        <v>34</v>
      </c>
      <c r="D85" s="16" t="n">
        <f aca="false">IF($N$10="Excluded",0,IF(OR($N$10&lt;&gt;"Complete",Assumptions!$D$42&lt;&gt;"Complete"),"n.a.",0))</f>
        <v>0</v>
      </c>
      <c r="E85" s="16" t="n">
        <f aca="false">IF($N$10="Excluded",0,IF(OR($N$10&lt;&gt;"Complete",Assumptions!$D$42&lt;&gt;"Complete"),"n.a.",INDEX(Initiatives!$I$7:$I$16,$M$10)*Assumptions!F$22))</f>
        <v>0</v>
      </c>
      <c r="F85" s="16" t="n">
        <f aca="false">IF($N$10="Excluded",0,IF(OR($N$10&lt;&gt;"Complete",Assumptions!$D$42&lt;&gt;"Complete"),"n.a.",INDEX(Initiatives!$I$7:$I$16,$M$10)*Assumptions!G$22))</f>
        <v>0</v>
      </c>
      <c r="G85" s="16" t="n">
        <f aca="false">IF($N$10="Excluded",0,IF(OR($N$10&lt;&gt;"Complete",Assumptions!$D$42&lt;&gt;"Complete"),"n.a.",INDEX(Initiatives!$I$7:$I$16,$M$10)*Assumptions!H$22))</f>
        <v>0</v>
      </c>
      <c r="H85" s="16" t="n">
        <f aca="false">IF($N$10="Excluded",0,IF(OR($N$10&lt;&gt;"Complete",Assumptions!$D$42&lt;&gt;"Complete"),"n.a.",INDEX(Initiatives!$I$7:$I$16,$M$10)*Assumptions!I$22))</f>
        <v>0</v>
      </c>
      <c r="I85" s="16" t="n">
        <f aca="false">IF($N$10="Excluded",0,IF(OR($N$10&lt;&gt;"Complete",Assumptions!$D$42&lt;&gt;"Complete"),"n.a.",INDEX(Initiatives!$I$7:$I$16,$M$10)*Assumptions!J$22))</f>
        <v>0</v>
      </c>
      <c r="J85" s="8"/>
      <c r="K85" s="2"/>
      <c r="L85" s="2"/>
      <c r="M85" s="2"/>
      <c r="N85" s="2"/>
      <c r="O85" s="2"/>
      <c r="P85" s="2"/>
      <c r="Q85" s="2"/>
      <c r="R85" s="2"/>
      <c r="S85" s="2"/>
      <c r="T85" s="2"/>
      <c r="U85" s="2"/>
      <c r="V85" s="2"/>
      <c r="W85" s="2"/>
      <c r="X85" s="2"/>
      <c r="Y85" s="2"/>
      <c r="Z85" s="2"/>
      <c r="AA85" s="2"/>
      <c r="AB85" s="2"/>
      <c r="AC85" s="2"/>
      <c r="AD85" s="2"/>
    </row>
    <row r="86" customFormat="false" ht="21.75" hidden="false" customHeight="true" outlineLevel="0" collapsed="false">
      <c r="A86" s="1"/>
      <c r="B86" s="1"/>
      <c r="C86" s="2" t="s">
        <v>118</v>
      </c>
      <c r="D86" s="16" t="n">
        <f aca="false">IF($N$10="Excluded",0,IF(OR($N$10&lt;&gt;"Complete",Assumptions!$D$42&lt;&gt;"Complete"),"n.a.",D84-D85))</f>
        <v>0</v>
      </c>
      <c r="E86" s="16" t="n">
        <f aca="false">IF($N$10="Excluded",0,IF(OR($N$10&lt;&gt;"Complete",Assumptions!$D$42&lt;&gt;"Complete"),"n.a.",E84-E85))</f>
        <v>0</v>
      </c>
      <c r="F86" s="16" t="n">
        <f aca="false">IF($N$10="Excluded",0,IF(OR($N$10&lt;&gt;"Complete",Assumptions!$D$42&lt;&gt;"Complete"),"n.a.",F84-F85))</f>
        <v>0</v>
      </c>
      <c r="G86" s="16" t="n">
        <f aca="false">IF($N$10="Excluded",0,IF(OR($N$10&lt;&gt;"Complete",Assumptions!$D$42&lt;&gt;"Complete"),"n.a.",G84-G85))</f>
        <v>0</v>
      </c>
      <c r="H86" s="16" t="n">
        <f aca="false">IF($N$10="Excluded",0,IF(OR($N$10&lt;&gt;"Complete",Assumptions!$D$42&lt;&gt;"Complete"),"n.a.",H84-H85))</f>
        <v>0</v>
      </c>
      <c r="I86" s="16" t="n">
        <f aca="false">IF($N$10="Excluded",0,IF(OR($N$10&lt;&gt;"Complete",Assumptions!$D$42&lt;&gt;"Complete"),"n.a.",I84-I85))</f>
        <v>0</v>
      </c>
      <c r="J86" s="8"/>
      <c r="K86" s="2"/>
      <c r="L86" s="2"/>
      <c r="M86" s="2"/>
      <c r="N86" s="2"/>
      <c r="O86" s="2"/>
      <c r="P86" s="2"/>
      <c r="Q86" s="2"/>
      <c r="R86" s="2"/>
      <c r="S86" s="2"/>
      <c r="T86" s="2"/>
      <c r="U86" s="2"/>
      <c r="V86" s="2"/>
      <c r="W86" s="2"/>
      <c r="X86" s="2"/>
      <c r="Y86" s="2"/>
      <c r="Z86" s="2"/>
      <c r="AA86" s="2"/>
      <c r="AB86" s="2"/>
      <c r="AC86" s="2"/>
      <c r="AD86" s="2"/>
    </row>
    <row r="87" customFormat="false" ht="21.75" hidden="false" customHeight="true" outlineLevel="0" collapsed="false">
      <c r="A87" s="1"/>
      <c r="B87" s="1"/>
      <c r="C87" s="2" t="s">
        <v>97</v>
      </c>
      <c r="D87" s="16" t="n">
        <f aca="false">IF($N$10="Excluded",0,IF(OR($N$10&lt;&gt;"Complete",Assumptions!$D$42&lt;&gt;"Complete"),"n.a.",(MAX(0,D86)-MAX(0,-D86)*Assumptions!$D$10)*INDEX(Initiatives!$P$7:$P$16,$M$10)))</f>
        <v>0</v>
      </c>
      <c r="E87" s="16" t="n">
        <f aca="false">IF($N$10="Excluded",0,IF(OR($N$10&lt;&gt;"Complete",Assumptions!$D$42&lt;&gt;"Complete"),"n.a.",(MAX(0,E86)-MAX(0,-E86)*Assumptions!$D$10)*INDEX(Initiatives!$P$7:$P$16,$M$10)))</f>
        <v>0</v>
      </c>
      <c r="F87" s="16" t="n">
        <f aca="false">IF($N$10="Excluded",0,IF(OR($N$10&lt;&gt;"Complete",Assumptions!$D$42&lt;&gt;"Complete"),"n.a.",(MAX(0,F86)-MAX(0,-F86)*Assumptions!$D$10)*INDEX(Initiatives!$P$7:$P$16,$M$10)))</f>
        <v>0</v>
      </c>
      <c r="G87" s="16" t="n">
        <f aca="false">IF($N$10="Excluded",0,IF(OR($N$10&lt;&gt;"Complete",Assumptions!$D$42&lt;&gt;"Complete"),"n.a.",(MAX(0,G86)-MAX(0,-G86)*Assumptions!$D$10)*INDEX(Initiatives!$P$7:$P$16,$M$10)))</f>
        <v>0</v>
      </c>
      <c r="H87" s="16" t="n">
        <f aca="false">IF($N$10="Excluded",0,IF(OR($N$10&lt;&gt;"Complete",Assumptions!$D$42&lt;&gt;"Complete"),"n.a.",(MAX(0,H86)-MAX(0,-H86)*Assumptions!$D$10)*INDEX(Initiatives!$P$7:$P$16,$M$10)))</f>
        <v>0</v>
      </c>
      <c r="I87" s="16" t="n">
        <f aca="false">IF($N$10="Excluded",0,IF(OR($N$10&lt;&gt;"Complete",Assumptions!$D$42&lt;&gt;"Complete"),"n.a.",(MAX(0,I86)-MAX(0,-I86)*Assumptions!$D$10)*INDEX(Initiatives!$P$7:$P$16,$M$10)))</f>
        <v>0</v>
      </c>
      <c r="J87" s="8"/>
      <c r="K87" s="2"/>
      <c r="L87" s="2"/>
      <c r="M87" s="2"/>
      <c r="N87" s="2"/>
      <c r="O87" s="2"/>
      <c r="P87" s="2"/>
      <c r="Q87" s="2"/>
      <c r="R87" s="2"/>
      <c r="S87" s="2"/>
      <c r="T87" s="2"/>
      <c r="U87" s="2"/>
      <c r="V87" s="2"/>
      <c r="W87" s="2"/>
      <c r="X87" s="2"/>
      <c r="Y87" s="2"/>
      <c r="Z87" s="2"/>
      <c r="AA87" s="2"/>
      <c r="AB87" s="2"/>
      <c r="AC87" s="2"/>
      <c r="AD87" s="2"/>
    </row>
    <row r="88" customFormat="false" ht="21.75" hidden="false" customHeight="true" outlineLevel="0" collapsed="false">
      <c r="A88" s="1"/>
      <c r="B88" s="1"/>
      <c r="C88" s="2" t="s">
        <v>99</v>
      </c>
      <c r="D88" s="16" t="n">
        <f aca="false">IF($N$10="Excluded",0,IF(OR($N$10&lt;&gt;"Complete",Assumptions!$D$42&lt;&gt;"Complete"),"n.a.",INDEX(Initiatives!$J$7:$J$16,$M$10)*Assumptions!$E$28*(1-INDEX(Initiatives!$P$7:$P$16,$M$10)*INDEX(Initiatives!$Q$7:$Q$16,$M$10)*Assumptions!$D$10)))</f>
        <v>0</v>
      </c>
      <c r="E88" s="16" t="n">
        <f aca="false">IF($N$10="Excluded",0,IF(OR($N$10&lt;&gt;"Complete",Assumptions!$D$42&lt;&gt;"Complete"),"n.a.",0))</f>
        <v>0</v>
      </c>
      <c r="F88" s="16" t="n">
        <f aca="false">IF($N$10="Excluded",0,IF(OR($N$10&lt;&gt;"Complete",Assumptions!$D$42&lt;&gt;"Complete"),"n.a.",0))</f>
        <v>0</v>
      </c>
      <c r="G88" s="16" t="n">
        <f aca="false">IF($N$10="Excluded",0,IF(OR($N$10&lt;&gt;"Complete",Assumptions!$D$42&lt;&gt;"Complete"),"n.a.",0))</f>
        <v>0</v>
      </c>
      <c r="H88" s="16" t="n">
        <f aca="false">IF($N$10="Excluded",0,IF(OR($N$10&lt;&gt;"Complete",Assumptions!$D$42&lt;&gt;"Complete"),"n.a.",0))</f>
        <v>0</v>
      </c>
      <c r="I88" s="16" t="n">
        <f aca="false">IF($N$10="Excluded",0,IF(OR($N$10&lt;&gt;"Complete",Assumptions!$D$42&lt;&gt;"Complete"),"n.a.",0))</f>
        <v>0</v>
      </c>
      <c r="J88" s="8"/>
      <c r="K88" s="2"/>
      <c r="L88" s="2"/>
      <c r="M88" s="2"/>
      <c r="N88" s="2"/>
      <c r="O88" s="2"/>
      <c r="P88" s="2"/>
      <c r="Q88" s="2"/>
      <c r="R88" s="2"/>
      <c r="S88" s="2"/>
      <c r="T88" s="2"/>
      <c r="U88" s="2"/>
      <c r="V88" s="2"/>
      <c r="W88" s="2"/>
      <c r="X88" s="2"/>
      <c r="Y88" s="2"/>
      <c r="Z88" s="2"/>
      <c r="AA88" s="2"/>
      <c r="AB88" s="2"/>
      <c r="AC88" s="2"/>
      <c r="AD88" s="2"/>
    </row>
    <row r="89" customFormat="false" ht="21.75" hidden="false" customHeight="true" outlineLevel="0" collapsed="false">
      <c r="A89" s="1"/>
      <c r="B89" s="1"/>
      <c r="C89" s="2" t="s">
        <v>119</v>
      </c>
      <c r="D89" s="16" t="n">
        <f aca="false">IF($N$10="Excluded",0,IF(OR($N$10&lt;&gt;"Complete",Assumptions!$D$42&lt;&gt;"Complete"),"n.a.",INDEX(Initiatives!$K$7:$K$16,$M$10)*Assumptions!$E$31))</f>
        <v>0</v>
      </c>
      <c r="E89" s="16" t="n">
        <f aca="false">IF($N$10="Excluded",0,IF(OR($N$10&lt;&gt;"Complete",Assumptions!$D$42&lt;&gt;"Complete"),"n.a.",0))</f>
        <v>0</v>
      </c>
      <c r="F89" s="16" t="n">
        <f aca="false">IF($N$10="Excluded",0,IF(OR($N$10&lt;&gt;"Complete",Assumptions!$D$42&lt;&gt;"Complete"),"n.a.",0))</f>
        <v>0</v>
      </c>
      <c r="G89" s="16" t="n">
        <f aca="false">IF($N$10="Excluded",0,IF(OR($N$10&lt;&gt;"Complete",Assumptions!$D$42&lt;&gt;"Complete"),"n.a.",0))</f>
        <v>0</v>
      </c>
      <c r="H89" s="16" t="n">
        <f aca="false">IF($N$10="Excluded",0,IF(OR($N$10&lt;&gt;"Complete",Assumptions!$D$42&lt;&gt;"Complete"),"n.a.",0))</f>
        <v>0</v>
      </c>
      <c r="I89" s="16" t="n">
        <f aca="false">IF($N$10="Excluded",0,IF(OR($N$10&lt;&gt;"Complete",Assumptions!$D$42&lt;&gt;"Complete"),"n.a.",0))</f>
        <v>0</v>
      </c>
      <c r="J89" s="8"/>
      <c r="K89" s="2"/>
      <c r="L89" s="2"/>
      <c r="M89" s="2"/>
      <c r="N89" s="2"/>
      <c r="O89" s="2"/>
      <c r="P89" s="2"/>
      <c r="Q89" s="2"/>
      <c r="R89" s="2"/>
      <c r="S89" s="2"/>
      <c r="T89" s="2"/>
      <c r="U89" s="2"/>
      <c r="V89" s="2"/>
      <c r="W89" s="2"/>
      <c r="X89" s="2"/>
      <c r="Y89" s="2"/>
      <c r="Z89" s="2"/>
      <c r="AA89" s="2"/>
      <c r="AB89" s="2"/>
      <c r="AC89" s="2"/>
      <c r="AD89" s="2"/>
    </row>
    <row r="90" customFormat="false" ht="21.75" hidden="false" customHeight="true" outlineLevel="0" collapsed="false">
      <c r="A90" s="1"/>
      <c r="B90" s="1"/>
      <c r="C90" s="2" t="s">
        <v>120</v>
      </c>
      <c r="D90" s="16" t="n">
        <f aca="false">IF($N$10="Excluded",0,IF(OR($N$10&lt;&gt;"Complete",Assumptions!$D$42&lt;&gt;"Complete"),"n.a.",INDEX(Initiatives!$L$7:$L$16,$M$10)*Assumptions!$E$31))</f>
        <v>0</v>
      </c>
      <c r="E90" s="16" t="n">
        <f aca="false">IF($N$10="Excluded",0,IF(OR($N$10&lt;&gt;"Complete",Assumptions!$D$42&lt;&gt;"Complete"),"n.a.",0))</f>
        <v>0</v>
      </c>
      <c r="F90" s="16" t="n">
        <f aca="false">IF($N$10="Excluded",0,IF(OR($N$10&lt;&gt;"Complete",Assumptions!$D$42&lt;&gt;"Complete"),"n.a.",0))</f>
        <v>0</v>
      </c>
      <c r="G90" s="16" t="n">
        <f aca="false">IF($N$10="Excluded",0,IF(OR($N$10&lt;&gt;"Complete",Assumptions!$D$42&lt;&gt;"Complete"),"n.a.",0))</f>
        <v>0</v>
      </c>
      <c r="H90" s="16" t="n">
        <f aca="false">IF($N$10="Excluded",0,IF(OR($N$10&lt;&gt;"Complete",Assumptions!$D$42&lt;&gt;"Complete"),"n.a.",0))</f>
        <v>0</v>
      </c>
      <c r="I90" s="16" t="n">
        <f aca="false">IF($N$10="Excluded",0,IF(OR($N$10&lt;&gt;"Complete",Assumptions!$D$42&lt;&gt;"Complete"),"n.a.",0))</f>
        <v>0</v>
      </c>
      <c r="J90" s="8"/>
      <c r="K90" s="2"/>
      <c r="L90" s="2"/>
      <c r="M90" s="2"/>
      <c r="N90" s="2"/>
      <c r="O90" s="2"/>
      <c r="P90" s="2"/>
      <c r="Q90" s="2"/>
      <c r="R90" s="2"/>
      <c r="S90" s="2"/>
      <c r="T90" s="2"/>
      <c r="U90" s="2"/>
      <c r="V90" s="2"/>
      <c r="W90" s="2"/>
      <c r="X90" s="2"/>
      <c r="Y90" s="2"/>
      <c r="Z90" s="2"/>
      <c r="AA90" s="2"/>
      <c r="AB90" s="2"/>
      <c r="AC90" s="2"/>
      <c r="AD90" s="2"/>
    </row>
    <row r="91" customFormat="false" ht="21.75" hidden="false" customHeight="true" outlineLevel="0" collapsed="false">
      <c r="A91" s="1"/>
      <c r="B91" s="1"/>
      <c r="C91" s="38" t="s">
        <v>32</v>
      </c>
      <c r="D91" s="39" t="n">
        <f aca="false">IF($N$10="Excluded",0,IF(OR($N$10&lt;&gt;"Complete",Assumptions!$D$42&lt;&gt;"Complete"),"n.a.",D86-D87-SUM(D88:D90)))</f>
        <v>0</v>
      </c>
      <c r="E91" s="39" t="n">
        <f aca="false">IF($N$10="Excluded",0,IF(OR($N$10&lt;&gt;"Complete",Assumptions!$D$42&lt;&gt;"Complete"),"n.a.",E86-E87-SUM(E88:E90)))</f>
        <v>0</v>
      </c>
      <c r="F91" s="39" t="n">
        <f aca="false">IF($N$10="Excluded",0,IF(OR($N$10&lt;&gt;"Complete",Assumptions!$D$42&lt;&gt;"Complete"),"n.a.",F86-F87-SUM(F88:F90)))</f>
        <v>0</v>
      </c>
      <c r="G91" s="39" t="n">
        <f aca="false">IF($N$10="Excluded",0,IF(OR($N$10&lt;&gt;"Complete",Assumptions!$D$42&lt;&gt;"Complete"),"n.a.",G86-G87-SUM(G88:G90)))</f>
        <v>0</v>
      </c>
      <c r="H91" s="39" t="n">
        <f aca="false">IF($N$10="Excluded",0,IF(OR($N$10&lt;&gt;"Complete",Assumptions!$D$42&lt;&gt;"Complete"),"n.a.",H86-H87-SUM(H88:H90)))</f>
        <v>0</v>
      </c>
      <c r="I91" s="39" t="n">
        <f aca="false">IF($N$10="Excluded",0,IF(OR($N$10&lt;&gt;"Complete",Assumptions!$D$42&lt;&gt;"Complete"),"n.a.",I86-I87-SUM(I88:I90)))</f>
        <v>0</v>
      </c>
      <c r="J91" s="34"/>
      <c r="K91" s="2"/>
      <c r="L91" s="2"/>
      <c r="M91" s="2"/>
      <c r="N91" s="2"/>
      <c r="O91" s="2"/>
      <c r="P91" s="2"/>
      <c r="Q91" s="2"/>
      <c r="R91" s="2"/>
      <c r="S91" s="2"/>
      <c r="T91" s="2"/>
      <c r="U91" s="2"/>
      <c r="V91" s="2"/>
      <c r="W91" s="2"/>
      <c r="X91" s="2"/>
      <c r="Y91" s="2"/>
      <c r="Z91" s="2"/>
      <c r="AA91" s="2"/>
      <c r="AB91" s="2"/>
      <c r="AC91" s="2"/>
      <c r="AD91" s="2"/>
    </row>
    <row r="92" customFormat="false" ht="21.75" hidden="false" customHeight="true" outlineLevel="0" collapsed="false">
      <c r="A92" s="1"/>
      <c r="B92" s="1"/>
      <c r="C92" s="38" t="s">
        <v>104</v>
      </c>
      <c r="D92" s="39" t="n">
        <f aca="false">IF($N$10="Excluded",0,IF(OR($N$10&lt;&gt;"Complete",Assumptions!$D$42&lt;&gt;"Complete"),"n.a.",D91/(1+Assumptions!$D$11)^D$5))</f>
        <v>0</v>
      </c>
      <c r="E92" s="39" t="n">
        <f aca="false">IF($N$10="Excluded",0,IF(OR($N$10&lt;&gt;"Complete",Assumptions!$D$42&lt;&gt;"Complete"),"n.a.",E91/(1+Assumptions!$D$11)^E$5))</f>
        <v>0</v>
      </c>
      <c r="F92" s="39" t="n">
        <f aca="false">IF($N$10="Excluded",0,IF(OR($N$10&lt;&gt;"Complete",Assumptions!$D$42&lt;&gt;"Complete"),"n.a.",F91/(1+Assumptions!$D$11)^F$5))</f>
        <v>0</v>
      </c>
      <c r="G92" s="39" t="n">
        <f aca="false">IF($N$10="Excluded",0,IF(OR($N$10&lt;&gt;"Complete",Assumptions!$D$42&lt;&gt;"Complete"),"n.a.",G91/(1+Assumptions!$D$11)^G$5))</f>
        <v>0</v>
      </c>
      <c r="H92" s="39" t="n">
        <f aca="false">IF($N$10="Excluded",0,IF(OR($N$10&lt;&gt;"Complete",Assumptions!$D$42&lt;&gt;"Complete"),"n.a.",H91/(1+Assumptions!$D$11)^H$5))</f>
        <v>0</v>
      </c>
      <c r="I92" s="39" t="n">
        <f aca="false">IF($N$10="Excluded",0,IF(OR($N$10&lt;&gt;"Complete",Assumptions!$D$42&lt;&gt;"Complete"),"n.a.",I91/(1+Assumptions!$D$11)^I$5))</f>
        <v>0</v>
      </c>
      <c r="J92" s="33" t="n">
        <f aca="false">IF(COUNT(D92:I92)=6,SUM(D92:I92),"n.a.")</f>
        <v>0</v>
      </c>
      <c r="K92" s="2"/>
      <c r="L92" s="2"/>
      <c r="M92" s="2"/>
      <c r="N92" s="2"/>
      <c r="O92" s="2"/>
      <c r="P92" s="2"/>
      <c r="Q92" s="2"/>
      <c r="R92" s="2"/>
      <c r="S92" s="2"/>
      <c r="T92" s="2"/>
      <c r="U92" s="2"/>
      <c r="V92" s="2"/>
      <c r="W92" s="2"/>
      <c r="X92" s="2"/>
      <c r="Y92" s="2"/>
      <c r="Z92" s="2"/>
      <c r="AA92" s="2"/>
      <c r="AB92" s="2"/>
      <c r="AC92" s="2"/>
      <c r="AD92" s="2"/>
    </row>
    <row r="93" customFormat="false" ht="21.75" hidden="false" customHeight="true" outlineLevel="0" collapsed="false">
      <c r="A93" s="1"/>
      <c r="B93" s="1"/>
      <c r="C93" s="2"/>
      <c r="D93" s="8"/>
      <c r="E93" s="8"/>
      <c r="F93" s="8"/>
      <c r="G93" s="8"/>
      <c r="H93" s="8"/>
      <c r="I93" s="8"/>
      <c r="J93" s="8"/>
      <c r="K93" s="2"/>
      <c r="L93" s="2"/>
      <c r="M93" s="2"/>
      <c r="N93" s="2"/>
      <c r="O93" s="2"/>
      <c r="P93" s="2"/>
      <c r="Q93" s="2"/>
      <c r="R93" s="2"/>
      <c r="S93" s="2"/>
      <c r="T93" s="2"/>
      <c r="U93" s="2"/>
      <c r="V93" s="2"/>
      <c r="W93" s="2"/>
      <c r="X93" s="2"/>
      <c r="Y93" s="2"/>
      <c r="Z93" s="2"/>
      <c r="AA93" s="2"/>
      <c r="AB93" s="2"/>
      <c r="AC93" s="2"/>
      <c r="AD93" s="2"/>
    </row>
    <row r="94" customFormat="false" ht="21.75" hidden="false" customHeight="true" outlineLevel="0" collapsed="false">
      <c r="A94" s="1"/>
      <c r="B94" s="1"/>
      <c r="C94" s="2"/>
      <c r="D94" s="8"/>
      <c r="E94" s="8"/>
      <c r="F94" s="8"/>
      <c r="G94" s="8"/>
      <c r="H94" s="8"/>
      <c r="I94" s="8"/>
      <c r="J94" s="8"/>
      <c r="K94" s="2"/>
      <c r="L94" s="2"/>
      <c r="M94" s="2"/>
      <c r="N94" s="2"/>
      <c r="O94" s="2"/>
      <c r="P94" s="2"/>
      <c r="Q94" s="2"/>
      <c r="R94" s="2"/>
      <c r="S94" s="2"/>
      <c r="T94" s="2"/>
      <c r="U94" s="2"/>
      <c r="V94" s="2"/>
      <c r="W94" s="2"/>
      <c r="X94" s="2"/>
      <c r="Y94" s="2"/>
      <c r="Z94" s="2"/>
      <c r="AA94" s="2"/>
      <c r="AB94" s="2"/>
      <c r="AC94" s="2"/>
      <c r="AD94" s="2"/>
    </row>
    <row r="95" customFormat="false" ht="21.75" hidden="false" customHeight="true" outlineLevel="0" collapsed="false">
      <c r="A95" s="1"/>
      <c r="B95" s="1"/>
      <c r="C95" s="2"/>
      <c r="D95" s="8"/>
      <c r="E95" s="8"/>
      <c r="F95" s="8"/>
      <c r="G95" s="8"/>
      <c r="H95" s="8"/>
      <c r="I95" s="8"/>
      <c r="J95" s="8"/>
      <c r="K95" s="2"/>
      <c r="L95" s="2"/>
      <c r="M95" s="2"/>
      <c r="N95" s="2"/>
      <c r="O95" s="2"/>
      <c r="P95" s="2"/>
      <c r="Q95" s="2"/>
      <c r="R95" s="2"/>
      <c r="S95" s="2"/>
      <c r="T95" s="2"/>
      <c r="U95" s="2"/>
      <c r="V95" s="2"/>
      <c r="W95" s="2"/>
      <c r="X95" s="2"/>
      <c r="Y95" s="2"/>
      <c r="Z95" s="2"/>
      <c r="AA95" s="2"/>
      <c r="AB95" s="2"/>
      <c r="AC95" s="2"/>
      <c r="AD95" s="2"/>
    </row>
    <row r="96" customFormat="false" ht="21.75" hidden="false" customHeight="true" outlineLevel="0" collapsed="false">
      <c r="A96" s="1"/>
      <c r="B96" s="1"/>
      <c r="C96" s="2"/>
      <c r="D96" s="8"/>
      <c r="E96" s="8"/>
      <c r="F96" s="8"/>
      <c r="G96" s="8"/>
      <c r="H96" s="8"/>
      <c r="I96" s="8"/>
      <c r="J96" s="8"/>
      <c r="K96" s="2"/>
      <c r="L96" s="2"/>
      <c r="M96" s="2"/>
      <c r="N96" s="2"/>
      <c r="O96" s="2"/>
      <c r="P96" s="2"/>
      <c r="Q96" s="2"/>
      <c r="R96" s="2"/>
      <c r="S96" s="2"/>
      <c r="T96" s="2"/>
      <c r="U96" s="2"/>
      <c r="V96" s="2"/>
      <c r="W96" s="2"/>
      <c r="X96" s="2"/>
      <c r="Y96" s="2"/>
      <c r="Z96" s="2"/>
      <c r="AA96" s="2"/>
      <c r="AB96" s="2"/>
      <c r="AC96" s="2"/>
      <c r="AD96" s="2"/>
    </row>
    <row r="97" customFormat="false" ht="21.75" hidden="false" customHeight="true" outlineLevel="0" collapsed="false">
      <c r="A97" s="1"/>
      <c r="B97" s="1"/>
      <c r="C97" s="35" t="s">
        <v>100</v>
      </c>
      <c r="D97" s="36" t="n">
        <f aca="false">IF($M$11=0,"Invalid ID",INDEX(Initiatives!$D$7:$D$16,$M$11))</f>
        <v>0</v>
      </c>
      <c r="E97" s="10"/>
      <c r="F97" s="10"/>
      <c r="G97" s="10"/>
      <c r="H97" s="10"/>
      <c r="I97" s="10"/>
      <c r="J97" s="10"/>
      <c r="K97" s="2"/>
      <c r="L97" s="2"/>
      <c r="M97" s="2"/>
      <c r="N97" s="2"/>
      <c r="O97" s="2"/>
      <c r="P97" s="2"/>
      <c r="Q97" s="2"/>
      <c r="R97" s="2"/>
      <c r="S97" s="2"/>
      <c r="T97" s="2"/>
      <c r="U97" s="2"/>
      <c r="V97" s="2"/>
      <c r="W97" s="2"/>
      <c r="X97" s="2"/>
      <c r="Y97" s="2"/>
      <c r="Z97" s="2"/>
      <c r="AA97" s="2"/>
      <c r="AB97" s="2"/>
      <c r="AC97" s="2"/>
      <c r="AD97" s="2"/>
    </row>
    <row r="98" customFormat="false" ht="21.75" hidden="false" customHeight="true" outlineLevel="0" collapsed="false">
      <c r="A98" s="1"/>
      <c r="B98" s="1"/>
      <c r="C98" s="2" t="s">
        <v>113</v>
      </c>
      <c r="D98" s="37" t="n">
        <f aca="false">IF($N$11="Excluded",0,IF(OR($N$11&lt;&gt;"Complete",Assumptions!$D$42&lt;&gt;"Complete"),"n.a.",0))</f>
        <v>0</v>
      </c>
      <c r="E98" s="37" t="n">
        <f aca="false">IF($N$11="Excluded",0,IF(OR($N$11&lt;&gt;"Complete",Assumptions!$D$42&lt;&gt;"Complete"),"n.a.",(IF(INDEX(Initiatives!$N$7:$N$16,$M$11)=0,MAX(0,12-(INDEX(Initiatives!$M$7:$M$16,$M$11)-1+Assumptions!$E$34)),MIN(MAX(0,12-(INDEX(Initiatives!$M$7:$M$16,$M$11)-1+Assumptions!$E$34)),INDEX(Initiatives!$N$7:$N$16,$M$11))^2/(2*MAX(1,INDEX(Initiatives!$N$7:$N$16,$M$11)))+MAX(0,MAX(0,12-(INDEX(Initiatives!$M$7:$M$16,$M$11)-1+Assumptions!$E$34))-INDEX(Initiatives!$N$7:$N$16,$M$11)))-IF(INDEX(Initiatives!$N$7:$N$16,$M$11)=0,MAX(0,0-(INDEX(Initiatives!$M$7:$M$16,$M$11)-1+Assumptions!$E$34)),MIN(MAX(0,0-(INDEX(Initiatives!$M$7:$M$16,$M$11)-1+Assumptions!$E$34)),INDEX(Initiatives!$N$7:$N$16,$M$11))^2/(2*MAX(1,INDEX(Initiatives!$N$7:$N$16,$M$11)))+MAX(0,MAX(0,0-(INDEX(Initiatives!$M$7:$M$16,$M$11)-1+Assumptions!$E$34))-INDEX(Initiatives!$N$7:$N$16,$M$11))))/12))</f>
        <v>0</v>
      </c>
      <c r="F98" s="37" t="n">
        <f aca="false">IF($N$11="Excluded",0,IF(OR($N$11&lt;&gt;"Complete",Assumptions!$D$42&lt;&gt;"Complete"),"n.a.",(IF(INDEX(Initiatives!$N$7:$N$16,$M$11)=0,MAX(0,24-(INDEX(Initiatives!$M$7:$M$16,$M$11)-1+Assumptions!$E$34)),MIN(MAX(0,24-(INDEX(Initiatives!$M$7:$M$16,$M$11)-1+Assumptions!$E$34)),INDEX(Initiatives!$N$7:$N$16,$M$11))^2/(2*MAX(1,INDEX(Initiatives!$N$7:$N$16,$M$11)))+MAX(0,MAX(0,24-(INDEX(Initiatives!$M$7:$M$16,$M$11)-1+Assumptions!$E$34))-INDEX(Initiatives!$N$7:$N$16,$M$11)))-IF(INDEX(Initiatives!$N$7:$N$16,$M$11)=0,MAX(0,12-(INDEX(Initiatives!$M$7:$M$16,$M$11)-1+Assumptions!$E$34)),MIN(MAX(0,12-(INDEX(Initiatives!$M$7:$M$16,$M$11)-1+Assumptions!$E$34)),INDEX(Initiatives!$N$7:$N$16,$M$11))^2/(2*MAX(1,INDEX(Initiatives!$N$7:$N$16,$M$11)))+MAX(0,MAX(0,12-(INDEX(Initiatives!$M$7:$M$16,$M$11)-1+Assumptions!$E$34))-INDEX(Initiatives!$N$7:$N$16,$M$11))))/12))</f>
        <v>0</v>
      </c>
      <c r="G98" s="37" t="n">
        <f aca="false">IF($N$11="Excluded",0,IF(OR($N$11&lt;&gt;"Complete",Assumptions!$D$42&lt;&gt;"Complete"),"n.a.",(IF(INDEX(Initiatives!$N$7:$N$16,$M$11)=0,MAX(0,36-(INDEX(Initiatives!$M$7:$M$16,$M$11)-1+Assumptions!$E$34)),MIN(MAX(0,36-(INDEX(Initiatives!$M$7:$M$16,$M$11)-1+Assumptions!$E$34)),INDEX(Initiatives!$N$7:$N$16,$M$11))^2/(2*MAX(1,INDEX(Initiatives!$N$7:$N$16,$M$11)))+MAX(0,MAX(0,36-(INDEX(Initiatives!$M$7:$M$16,$M$11)-1+Assumptions!$E$34))-INDEX(Initiatives!$N$7:$N$16,$M$11)))-IF(INDEX(Initiatives!$N$7:$N$16,$M$11)=0,MAX(0,24-(INDEX(Initiatives!$M$7:$M$16,$M$11)-1+Assumptions!$E$34)),MIN(MAX(0,24-(INDEX(Initiatives!$M$7:$M$16,$M$11)-1+Assumptions!$E$34)),INDEX(Initiatives!$N$7:$N$16,$M$11))^2/(2*MAX(1,INDEX(Initiatives!$N$7:$N$16,$M$11)))+MAX(0,MAX(0,24-(INDEX(Initiatives!$M$7:$M$16,$M$11)-1+Assumptions!$E$34))-INDEX(Initiatives!$N$7:$N$16,$M$11))))/12))</f>
        <v>0</v>
      </c>
      <c r="H98" s="37" t="n">
        <f aca="false">IF($N$11="Excluded",0,IF(OR($N$11&lt;&gt;"Complete",Assumptions!$D$42&lt;&gt;"Complete"),"n.a.",(IF(INDEX(Initiatives!$N$7:$N$16,$M$11)=0,MAX(0,48-(INDEX(Initiatives!$M$7:$M$16,$M$11)-1+Assumptions!$E$34)),MIN(MAX(0,48-(INDEX(Initiatives!$M$7:$M$16,$M$11)-1+Assumptions!$E$34)),INDEX(Initiatives!$N$7:$N$16,$M$11))^2/(2*MAX(1,INDEX(Initiatives!$N$7:$N$16,$M$11)))+MAX(0,MAX(0,48-(INDEX(Initiatives!$M$7:$M$16,$M$11)-1+Assumptions!$E$34))-INDEX(Initiatives!$N$7:$N$16,$M$11)))-IF(INDEX(Initiatives!$N$7:$N$16,$M$11)=0,MAX(0,36-(INDEX(Initiatives!$M$7:$M$16,$M$11)-1+Assumptions!$E$34)),MIN(MAX(0,36-(INDEX(Initiatives!$M$7:$M$16,$M$11)-1+Assumptions!$E$34)),INDEX(Initiatives!$N$7:$N$16,$M$11))^2/(2*MAX(1,INDEX(Initiatives!$N$7:$N$16,$M$11)))+MAX(0,MAX(0,36-(INDEX(Initiatives!$M$7:$M$16,$M$11)-1+Assumptions!$E$34))-INDEX(Initiatives!$N$7:$N$16,$M$11))))/12))</f>
        <v>0</v>
      </c>
      <c r="I98" s="37" t="n">
        <f aca="false">IF($N$11="Excluded",0,IF(OR($N$11&lt;&gt;"Complete",Assumptions!$D$42&lt;&gt;"Complete"),"n.a.",(IF(INDEX(Initiatives!$N$7:$N$16,$M$11)=0,MAX(0,60-(INDEX(Initiatives!$M$7:$M$16,$M$11)-1+Assumptions!$E$34)),MIN(MAX(0,60-(INDEX(Initiatives!$M$7:$M$16,$M$11)-1+Assumptions!$E$34)),INDEX(Initiatives!$N$7:$N$16,$M$11))^2/(2*MAX(1,INDEX(Initiatives!$N$7:$N$16,$M$11)))+MAX(0,MAX(0,60-(INDEX(Initiatives!$M$7:$M$16,$M$11)-1+Assumptions!$E$34))-INDEX(Initiatives!$N$7:$N$16,$M$11)))-IF(INDEX(Initiatives!$N$7:$N$16,$M$11)=0,MAX(0,48-(INDEX(Initiatives!$M$7:$M$16,$M$11)-1+Assumptions!$E$34)),MIN(MAX(0,48-(INDEX(Initiatives!$M$7:$M$16,$M$11)-1+Assumptions!$E$34)),INDEX(Initiatives!$N$7:$N$16,$M$11))^2/(2*MAX(1,INDEX(Initiatives!$N$7:$N$16,$M$11)))+MAX(0,MAX(0,48-(INDEX(Initiatives!$M$7:$M$16,$M$11)-1+Assumptions!$E$34))-INDEX(Initiatives!$N$7:$N$16,$M$11))))/12))</f>
        <v>0</v>
      </c>
      <c r="J98" s="8"/>
      <c r="K98" s="2"/>
      <c r="L98" s="2"/>
      <c r="M98" s="2"/>
      <c r="N98" s="2"/>
      <c r="O98" s="2"/>
      <c r="P98" s="2"/>
      <c r="Q98" s="2"/>
      <c r="R98" s="2"/>
      <c r="S98" s="2"/>
      <c r="T98" s="2"/>
      <c r="U98" s="2"/>
      <c r="V98" s="2"/>
      <c r="W98" s="2"/>
      <c r="X98" s="2"/>
      <c r="Y98" s="2"/>
      <c r="Z98" s="2"/>
      <c r="AA98" s="2"/>
      <c r="AB98" s="2"/>
      <c r="AC98" s="2"/>
      <c r="AD98" s="2"/>
    </row>
    <row r="99" customFormat="false" ht="21.75" hidden="false" customHeight="true" outlineLevel="0" collapsed="false">
      <c r="A99" s="1"/>
      <c r="B99" s="1"/>
      <c r="C99" s="2" t="s">
        <v>114</v>
      </c>
      <c r="D99" s="16" t="n">
        <f aca="false">IF($N$11="Excluded",0,IF(OR($N$11&lt;&gt;"Complete",Assumptions!$D$42&lt;&gt;"Complete"),"n.a.",D98*INDEX(Initiatives!$F$7:$F$16,$M$11)*INDEX(Initiatives!$G$7:$G$16,$M$11)*Assumptions!E$16))</f>
        <v>0</v>
      </c>
      <c r="E99" s="16" t="n">
        <f aca="false">IF($N$11="Excluded",0,IF(OR($N$11&lt;&gt;"Complete",Assumptions!$D$42&lt;&gt;"Complete"),"n.a.",E98*INDEX(Initiatives!$F$7:$F$16,$M$11)*INDEX(Initiatives!$G$7:$G$16,$M$11)*Assumptions!F$16))</f>
        <v>0</v>
      </c>
      <c r="F99" s="16" t="n">
        <f aca="false">IF($N$11="Excluded",0,IF(OR($N$11&lt;&gt;"Complete",Assumptions!$D$42&lt;&gt;"Complete"),"n.a.",F98*INDEX(Initiatives!$F$7:$F$16,$M$11)*INDEX(Initiatives!$G$7:$G$16,$M$11)*Assumptions!G$16))</f>
        <v>0</v>
      </c>
      <c r="G99" s="16" t="n">
        <f aca="false">IF($N$11="Excluded",0,IF(OR($N$11&lt;&gt;"Complete",Assumptions!$D$42&lt;&gt;"Complete"),"n.a.",G98*INDEX(Initiatives!$F$7:$F$16,$M$11)*INDEX(Initiatives!$G$7:$G$16,$M$11)*Assumptions!H$16))</f>
        <v>0</v>
      </c>
      <c r="H99" s="16" t="n">
        <f aca="false">IF($N$11="Excluded",0,IF(OR($N$11&lt;&gt;"Complete",Assumptions!$D$42&lt;&gt;"Complete"),"n.a.",H98*INDEX(Initiatives!$F$7:$F$16,$M$11)*INDEX(Initiatives!$G$7:$G$16,$M$11)*Assumptions!I$16))</f>
        <v>0</v>
      </c>
      <c r="I99" s="16" t="n">
        <f aca="false">IF($N$11="Excluded",0,IF(OR($N$11&lt;&gt;"Complete",Assumptions!$D$42&lt;&gt;"Complete"),"n.a.",I98*INDEX(Initiatives!$F$7:$F$16,$M$11)*INDEX(Initiatives!$G$7:$G$16,$M$11)*Assumptions!J$16))</f>
        <v>0</v>
      </c>
      <c r="J99" s="8"/>
      <c r="K99" s="2"/>
      <c r="L99" s="2"/>
      <c r="M99" s="2"/>
      <c r="N99" s="2"/>
      <c r="O99" s="2"/>
      <c r="P99" s="2"/>
      <c r="Q99" s="2"/>
      <c r="R99" s="2"/>
      <c r="S99" s="2"/>
      <c r="T99" s="2"/>
      <c r="U99" s="2"/>
      <c r="V99" s="2"/>
      <c r="W99" s="2"/>
      <c r="X99" s="2"/>
      <c r="Y99" s="2"/>
      <c r="Z99" s="2"/>
      <c r="AA99" s="2"/>
      <c r="AB99" s="2"/>
      <c r="AC99" s="2"/>
      <c r="AD99" s="2"/>
    </row>
    <row r="100" customFormat="false" ht="21.75" hidden="false" customHeight="true" outlineLevel="0" collapsed="false">
      <c r="A100" s="1"/>
      <c r="B100" s="1"/>
      <c r="C100" s="2" t="s">
        <v>115</v>
      </c>
      <c r="D100" s="16" t="n">
        <f aca="false">IF($N$11="Excluded",0,IF(OR($N$11&lt;&gt;"Complete",Assumptions!$D$42&lt;&gt;"Complete"),"n.a.",D98*INDEX(Initiatives!$H$7:$H$16,$M$11)*Assumptions!E$19))</f>
        <v>0</v>
      </c>
      <c r="E100" s="16" t="n">
        <f aca="false">IF($N$11="Excluded",0,IF(OR($N$11&lt;&gt;"Complete",Assumptions!$D$42&lt;&gt;"Complete"),"n.a.",E98*INDEX(Initiatives!$H$7:$H$16,$M$11)*Assumptions!F$19))</f>
        <v>0</v>
      </c>
      <c r="F100" s="16" t="n">
        <f aca="false">IF($N$11="Excluded",0,IF(OR($N$11&lt;&gt;"Complete",Assumptions!$D$42&lt;&gt;"Complete"),"n.a.",F98*INDEX(Initiatives!$H$7:$H$16,$M$11)*Assumptions!G$19))</f>
        <v>0</v>
      </c>
      <c r="G100" s="16" t="n">
        <f aca="false">IF($N$11="Excluded",0,IF(OR($N$11&lt;&gt;"Complete",Assumptions!$D$42&lt;&gt;"Complete"),"n.a.",G98*INDEX(Initiatives!$H$7:$H$16,$M$11)*Assumptions!H$19))</f>
        <v>0</v>
      </c>
      <c r="H100" s="16" t="n">
        <f aca="false">IF($N$11="Excluded",0,IF(OR($N$11&lt;&gt;"Complete",Assumptions!$D$42&lt;&gt;"Complete"),"n.a.",H98*INDEX(Initiatives!$H$7:$H$16,$M$11)*Assumptions!I$19))</f>
        <v>0</v>
      </c>
      <c r="I100" s="16" t="n">
        <f aca="false">IF($N$11="Excluded",0,IF(OR($N$11&lt;&gt;"Complete",Assumptions!$D$42&lt;&gt;"Complete"),"n.a.",I98*INDEX(Initiatives!$H$7:$H$16,$M$11)*Assumptions!J$19))</f>
        <v>0</v>
      </c>
      <c r="J100" s="8"/>
      <c r="K100" s="2"/>
      <c r="L100" s="2"/>
      <c r="M100" s="2"/>
      <c r="N100" s="2"/>
      <c r="O100" s="2"/>
      <c r="P100" s="2"/>
      <c r="Q100" s="2"/>
      <c r="R100" s="2"/>
      <c r="S100" s="2"/>
      <c r="T100" s="2"/>
      <c r="U100" s="2"/>
      <c r="V100" s="2"/>
      <c r="W100" s="2"/>
      <c r="X100" s="2"/>
      <c r="Y100" s="2"/>
      <c r="Z100" s="2"/>
      <c r="AA100" s="2"/>
      <c r="AB100" s="2"/>
      <c r="AC100" s="2"/>
      <c r="AD100" s="2"/>
    </row>
    <row r="101" customFormat="false" ht="21.75" hidden="false" customHeight="true" outlineLevel="0" collapsed="false">
      <c r="A101" s="1"/>
      <c r="B101" s="1"/>
      <c r="C101" s="2" t="s">
        <v>116</v>
      </c>
      <c r="D101" s="16" t="n">
        <f aca="false">IF($N$11="Excluded",0,IF(OR($N$11&lt;&gt;"Complete",Assumptions!$D$42&lt;&gt;"Complete"),"n.a.",SUM(D99:D100)))</f>
        <v>0</v>
      </c>
      <c r="E101" s="16" t="n">
        <f aca="false">IF($N$11="Excluded",0,IF(OR($N$11&lt;&gt;"Complete",Assumptions!$D$42&lt;&gt;"Complete"),"n.a.",SUM(E99:E100)))</f>
        <v>0</v>
      </c>
      <c r="F101" s="16" t="n">
        <f aca="false">IF($N$11="Excluded",0,IF(OR($N$11&lt;&gt;"Complete",Assumptions!$D$42&lt;&gt;"Complete"),"n.a.",SUM(F99:F100)))</f>
        <v>0</v>
      </c>
      <c r="G101" s="16" t="n">
        <f aca="false">IF($N$11="Excluded",0,IF(OR($N$11&lt;&gt;"Complete",Assumptions!$D$42&lt;&gt;"Complete"),"n.a.",SUM(G99:G100)))</f>
        <v>0</v>
      </c>
      <c r="H101" s="16" t="n">
        <f aca="false">IF($N$11="Excluded",0,IF(OR($N$11&lt;&gt;"Complete",Assumptions!$D$42&lt;&gt;"Complete"),"n.a.",SUM(H99:H100)))</f>
        <v>0</v>
      </c>
      <c r="I101" s="16" t="n">
        <f aca="false">IF($N$11="Excluded",0,IF(OR($N$11&lt;&gt;"Complete",Assumptions!$D$42&lt;&gt;"Complete"),"n.a.",SUM(I99:I100)))</f>
        <v>0</v>
      </c>
      <c r="J101" s="8"/>
      <c r="K101" s="2"/>
      <c r="L101" s="2"/>
      <c r="M101" s="2"/>
      <c r="N101" s="2"/>
      <c r="O101" s="2"/>
      <c r="P101" s="2"/>
      <c r="Q101" s="2"/>
      <c r="R101" s="2"/>
      <c r="S101" s="2"/>
      <c r="T101" s="2"/>
      <c r="U101" s="2"/>
      <c r="V101" s="2"/>
      <c r="W101" s="2"/>
      <c r="X101" s="2"/>
      <c r="Y101" s="2"/>
      <c r="Z101" s="2"/>
      <c r="AA101" s="2"/>
      <c r="AB101" s="2"/>
      <c r="AC101" s="2"/>
      <c r="AD101" s="2"/>
    </row>
    <row r="102" customFormat="false" ht="21.75" hidden="false" customHeight="true" outlineLevel="0" collapsed="false">
      <c r="A102" s="1"/>
      <c r="B102" s="1"/>
      <c r="C102" s="2" t="s">
        <v>117</v>
      </c>
      <c r="D102" s="16" t="n">
        <f aca="false">IF($N$11="Excluded",0,IF(OR($N$11&lt;&gt;"Complete",Assumptions!$D$42&lt;&gt;"Complete"),"n.a.",D101*MIN(1,INDEX(Initiatives!$O$7:$O$16,$M$11)*Assumptions!E$25)))</f>
        <v>0</v>
      </c>
      <c r="E102" s="16" t="n">
        <f aca="false">IF($N$11="Excluded",0,IF(OR($N$11&lt;&gt;"Complete",Assumptions!$D$42&lt;&gt;"Complete"),"n.a.",E101*MIN(1,INDEX(Initiatives!$O$7:$O$16,$M$11)*Assumptions!F$25)))</f>
        <v>0</v>
      </c>
      <c r="F102" s="16" t="n">
        <f aca="false">IF($N$11="Excluded",0,IF(OR($N$11&lt;&gt;"Complete",Assumptions!$D$42&lt;&gt;"Complete"),"n.a.",F101*MIN(1,INDEX(Initiatives!$O$7:$O$16,$M$11)*Assumptions!G$25)))</f>
        <v>0</v>
      </c>
      <c r="G102" s="16" t="n">
        <f aca="false">IF($N$11="Excluded",0,IF(OR($N$11&lt;&gt;"Complete",Assumptions!$D$42&lt;&gt;"Complete"),"n.a.",G101*MIN(1,INDEX(Initiatives!$O$7:$O$16,$M$11)*Assumptions!H$25)))</f>
        <v>0</v>
      </c>
      <c r="H102" s="16" t="n">
        <f aca="false">IF($N$11="Excluded",0,IF(OR($N$11&lt;&gt;"Complete",Assumptions!$D$42&lt;&gt;"Complete"),"n.a.",H101*MIN(1,INDEX(Initiatives!$O$7:$O$16,$M$11)*Assumptions!I$25)))</f>
        <v>0</v>
      </c>
      <c r="I102" s="16" t="n">
        <f aca="false">IF($N$11="Excluded",0,IF(OR($N$11&lt;&gt;"Complete",Assumptions!$D$42&lt;&gt;"Complete"),"n.a.",I101*MIN(1,INDEX(Initiatives!$O$7:$O$16,$M$11)*Assumptions!J$25)))</f>
        <v>0</v>
      </c>
      <c r="J102" s="8"/>
      <c r="K102" s="2"/>
      <c r="L102" s="2"/>
      <c r="M102" s="2"/>
      <c r="N102" s="2"/>
      <c r="O102" s="2"/>
      <c r="P102" s="2"/>
      <c r="Q102" s="2"/>
      <c r="R102" s="2"/>
      <c r="S102" s="2"/>
      <c r="T102" s="2"/>
      <c r="U102" s="2"/>
      <c r="V102" s="2"/>
      <c r="W102" s="2"/>
      <c r="X102" s="2"/>
      <c r="Y102" s="2"/>
      <c r="Z102" s="2"/>
      <c r="AA102" s="2"/>
      <c r="AB102" s="2"/>
      <c r="AC102" s="2"/>
      <c r="AD102" s="2"/>
    </row>
    <row r="103" customFormat="false" ht="21.75" hidden="false" customHeight="true" outlineLevel="0" collapsed="false">
      <c r="A103" s="1"/>
      <c r="B103" s="1"/>
      <c r="C103" s="2" t="s">
        <v>34</v>
      </c>
      <c r="D103" s="16" t="n">
        <f aca="false">IF($N$11="Excluded",0,IF(OR($N$11&lt;&gt;"Complete",Assumptions!$D$42&lt;&gt;"Complete"),"n.a.",0))</f>
        <v>0</v>
      </c>
      <c r="E103" s="16" t="n">
        <f aca="false">IF($N$11="Excluded",0,IF(OR($N$11&lt;&gt;"Complete",Assumptions!$D$42&lt;&gt;"Complete"),"n.a.",INDEX(Initiatives!$I$7:$I$16,$M$11)*Assumptions!F$22))</f>
        <v>0</v>
      </c>
      <c r="F103" s="16" t="n">
        <f aca="false">IF($N$11="Excluded",0,IF(OR($N$11&lt;&gt;"Complete",Assumptions!$D$42&lt;&gt;"Complete"),"n.a.",INDEX(Initiatives!$I$7:$I$16,$M$11)*Assumptions!G$22))</f>
        <v>0</v>
      </c>
      <c r="G103" s="16" t="n">
        <f aca="false">IF($N$11="Excluded",0,IF(OR($N$11&lt;&gt;"Complete",Assumptions!$D$42&lt;&gt;"Complete"),"n.a.",INDEX(Initiatives!$I$7:$I$16,$M$11)*Assumptions!H$22))</f>
        <v>0</v>
      </c>
      <c r="H103" s="16" t="n">
        <f aca="false">IF($N$11="Excluded",0,IF(OR($N$11&lt;&gt;"Complete",Assumptions!$D$42&lt;&gt;"Complete"),"n.a.",INDEX(Initiatives!$I$7:$I$16,$M$11)*Assumptions!I$22))</f>
        <v>0</v>
      </c>
      <c r="I103" s="16" t="n">
        <f aca="false">IF($N$11="Excluded",0,IF(OR($N$11&lt;&gt;"Complete",Assumptions!$D$42&lt;&gt;"Complete"),"n.a.",INDEX(Initiatives!$I$7:$I$16,$M$11)*Assumptions!J$22))</f>
        <v>0</v>
      </c>
      <c r="J103" s="8"/>
      <c r="K103" s="2"/>
      <c r="L103" s="2"/>
      <c r="M103" s="2"/>
      <c r="N103" s="2"/>
      <c r="O103" s="2"/>
      <c r="P103" s="2"/>
      <c r="Q103" s="2"/>
      <c r="R103" s="2"/>
      <c r="S103" s="2"/>
      <c r="T103" s="2"/>
      <c r="U103" s="2"/>
      <c r="V103" s="2"/>
      <c r="W103" s="2"/>
      <c r="X103" s="2"/>
      <c r="Y103" s="2"/>
      <c r="Z103" s="2"/>
      <c r="AA103" s="2"/>
      <c r="AB103" s="2"/>
      <c r="AC103" s="2"/>
      <c r="AD103" s="2"/>
    </row>
    <row r="104" customFormat="false" ht="21.75" hidden="false" customHeight="true" outlineLevel="0" collapsed="false">
      <c r="A104" s="1"/>
      <c r="B104" s="1"/>
      <c r="C104" s="2" t="s">
        <v>118</v>
      </c>
      <c r="D104" s="16" t="n">
        <f aca="false">IF($N$11="Excluded",0,IF(OR($N$11&lt;&gt;"Complete",Assumptions!$D$42&lt;&gt;"Complete"),"n.a.",D102-D103))</f>
        <v>0</v>
      </c>
      <c r="E104" s="16" t="n">
        <f aca="false">IF($N$11="Excluded",0,IF(OR($N$11&lt;&gt;"Complete",Assumptions!$D$42&lt;&gt;"Complete"),"n.a.",E102-E103))</f>
        <v>0</v>
      </c>
      <c r="F104" s="16" t="n">
        <f aca="false">IF($N$11="Excluded",0,IF(OR($N$11&lt;&gt;"Complete",Assumptions!$D$42&lt;&gt;"Complete"),"n.a.",F102-F103))</f>
        <v>0</v>
      </c>
      <c r="G104" s="16" t="n">
        <f aca="false">IF($N$11="Excluded",0,IF(OR($N$11&lt;&gt;"Complete",Assumptions!$D$42&lt;&gt;"Complete"),"n.a.",G102-G103))</f>
        <v>0</v>
      </c>
      <c r="H104" s="16" t="n">
        <f aca="false">IF($N$11="Excluded",0,IF(OR($N$11&lt;&gt;"Complete",Assumptions!$D$42&lt;&gt;"Complete"),"n.a.",H102-H103))</f>
        <v>0</v>
      </c>
      <c r="I104" s="16" t="n">
        <f aca="false">IF($N$11="Excluded",0,IF(OR($N$11&lt;&gt;"Complete",Assumptions!$D$42&lt;&gt;"Complete"),"n.a.",I102-I103))</f>
        <v>0</v>
      </c>
      <c r="J104" s="8"/>
      <c r="K104" s="2"/>
      <c r="L104" s="2"/>
      <c r="M104" s="2"/>
      <c r="N104" s="2"/>
      <c r="O104" s="2"/>
      <c r="P104" s="2"/>
      <c r="Q104" s="2"/>
      <c r="R104" s="2"/>
      <c r="S104" s="2"/>
      <c r="T104" s="2"/>
      <c r="U104" s="2"/>
      <c r="V104" s="2"/>
      <c r="W104" s="2"/>
      <c r="X104" s="2"/>
      <c r="Y104" s="2"/>
      <c r="Z104" s="2"/>
      <c r="AA104" s="2"/>
      <c r="AB104" s="2"/>
      <c r="AC104" s="2"/>
      <c r="AD104" s="2"/>
    </row>
    <row r="105" customFormat="false" ht="21.75" hidden="false" customHeight="true" outlineLevel="0" collapsed="false">
      <c r="A105" s="1"/>
      <c r="B105" s="1"/>
      <c r="C105" s="2" t="s">
        <v>97</v>
      </c>
      <c r="D105" s="16" t="n">
        <f aca="false">IF($N$11="Excluded",0,IF(OR($N$11&lt;&gt;"Complete",Assumptions!$D$42&lt;&gt;"Complete"),"n.a.",(MAX(0,D104)-MAX(0,-D104)*Assumptions!$D$10)*INDEX(Initiatives!$P$7:$P$16,$M$11)))</f>
        <v>0</v>
      </c>
      <c r="E105" s="16" t="n">
        <f aca="false">IF($N$11="Excluded",0,IF(OR($N$11&lt;&gt;"Complete",Assumptions!$D$42&lt;&gt;"Complete"),"n.a.",(MAX(0,E104)-MAX(0,-E104)*Assumptions!$D$10)*INDEX(Initiatives!$P$7:$P$16,$M$11)))</f>
        <v>0</v>
      </c>
      <c r="F105" s="16" t="n">
        <f aca="false">IF($N$11="Excluded",0,IF(OR($N$11&lt;&gt;"Complete",Assumptions!$D$42&lt;&gt;"Complete"),"n.a.",(MAX(0,F104)-MAX(0,-F104)*Assumptions!$D$10)*INDEX(Initiatives!$P$7:$P$16,$M$11)))</f>
        <v>0</v>
      </c>
      <c r="G105" s="16" t="n">
        <f aca="false">IF($N$11="Excluded",0,IF(OR($N$11&lt;&gt;"Complete",Assumptions!$D$42&lt;&gt;"Complete"),"n.a.",(MAX(0,G104)-MAX(0,-G104)*Assumptions!$D$10)*INDEX(Initiatives!$P$7:$P$16,$M$11)))</f>
        <v>0</v>
      </c>
      <c r="H105" s="16" t="n">
        <f aca="false">IF($N$11="Excluded",0,IF(OR($N$11&lt;&gt;"Complete",Assumptions!$D$42&lt;&gt;"Complete"),"n.a.",(MAX(0,H104)-MAX(0,-H104)*Assumptions!$D$10)*INDEX(Initiatives!$P$7:$P$16,$M$11)))</f>
        <v>0</v>
      </c>
      <c r="I105" s="16" t="n">
        <f aca="false">IF($N$11="Excluded",0,IF(OR($N$11&lt;&gt;"Complete",Assumptions!$D$42&lt;&gt;"Complete"),"n.a.",(MAX(0,I104)-MAX(0,-I104)*Assumptions!$D$10)*INDEX(Initiatives!$P$7:$P$16,$M$11)))</f>
        <v>0</v>
      </c>
      <c r="J105" s="8"/>
      <c r="K105" s="2"/>
      <c r="L105" s="2"/>
      <c r="M105" s="2"/>
      <c r="N105" s="2"/>
      <c r="O105" s="2"/>
      <c r="P105" s="2"/>
      <c r="Q105" s="2"/>
      <c r="R105" s="2"/>
      <c r="S105" s="2"/>
      <c r="T105" s="2"/>
      <c r="U105" s="2"/>
      <c r="V105" s="2"/>
      <c r="W105" s="2"/>
      <c r="X105" s="2"/>
      <c r="Y105" s="2"/>
      <c r="Z105" s="2"/>
      <c r="AA105" s="2"/>
      <c r="AB105" s="2"/>
      <c r="AC105" s="2"/>
      <c r="AD105" s="2"/>
    </row>
    <row r="106" customFormat="false" ht="21.75" hidden="false" customHeight="true" outlineLevel="0" collapsed="false">
      <c r="A106" s="1"/>
      <c r="B106" s="1"/>
      <c r="C106" s="2" t="s">
        <v>99</v>
      </c>
      <c r="D106" s="16" t="n">
        <f aca="false">IF($N$11="Excluded",0,IF(OR($N$11&lt;&gt;"Complete",Assumptions!$D$42&lt;&gt;"Complete"),"n.a.",INDEX(Initiatives!$J$7:$J$16,$M$11)*Assumptions!$E$28*(1-INDEX(Initiatives!$P$7:$P$16,$M$11)*INDEX(Initiatives!$Q$7:$Q$16,$M$11)*Assumptions!$D$10)))</f>
        <v>0</v>
      </c>
      <c r="E106" s="16" t="n">
        <f aca="false">IF($N$11="Excluded",0,IF(OR($N$11&lt;&gt;"Complete",Assumptions!$D$42&lt;&gt;"Complete"),"n.a.",0))</f>
        <v>0</v>
      </c>
      <c r="F106" s="16" t="n">
        <f aca="false">IF($N$11="Excluded",0,IF(OR($N$11&lt;&gt;"Complete",Assumptions!$D$42&lt;&gt;"Complete"),"n.a.",0))</f>
        <v>0</v>
      </c>
      <c r="G106" s="16" t="n">
        <f aca="false">IF($N$11="Excluded",0,IF(OR($N$11&lt;&gt;"Complete",Assumptions!$D$42&lt;&gt;"Complete"),"n.a.",0))</f>
        <v>0</v>
      </c>
      <c r="H106" s="16" t="n">
        <f aca="false">IF($N$11="Excluded",0,IF(OR($N$11&lt;&gt;"Complete",Assumptions!$D$42&lt;&gt;"Complete"),"n.a.",0))</f>
        <v>0</v>
      </c>
      <c r="I106" s="16" t="n">
        <f aca="false">IF($N$11="Excluded",0,IF(OR($N$11&lt;&gt;"Complete",Assumptions!$D$42&lt;&gt;"Complete"),"n.a.",0))</f>
        <v>0</v>
      </c>
      <c r="J106" s="8"/>
      <c r="K106" s="2"/>
      <c r="L106" s="2"/>
      <c r="M106" s="2"/>
      <c r="N106" s="2"/>
      <c r="O106" s="2"/>
      <c r="P106" s="2"/>
      <c r="Q106" s="2"/>
      <c r="R106" s="2"/>
      <c r="S106" s="2"/>
      <c r="T106" s="2"/>
      <c r="U106" s="2"/>
      <c r="V106" s="2"/>
      <c r="W106" s="2"/>
      <c r="X106" s="2"/>
      <c r="Y106" s="2"/>
      <c r="Z106" s="2"/>
      <c r="AA106" s="2"/>
      <c r="AB106" s="2"/>
      <c r="AC106" s="2"/>
      <c r="AD106" s="2"/>
    </row>
    <row r="107" customFormat="false" ht="21.75" hidden="false" customHeight="true" outlineLevel="0" collapsed="false">
      <c r="A107" s="1"/>
      <c r="B107" s="1"/>
      <c r="C107" s="2" t="s">
        <v>119</v>
      </c>
      <c r="D107" s="16" t="n">
        <f aca="false">IF($N$11="Excluded",0,IF(OR($N$11&lt;&gt;"Complete",Assumptions!$D$42&lt;&gt;"Complete"),"n.a.",INDEX(Initiatives!$K$7:$K$16,$M$11)*Assumptions!$E$31))</f>
        <v>0</v>
      </c>
      <c r="E107" s="16" t="n">
        <f aca="false">IF($N$11="Excluded",0,IF(OR($N$11&lt;&gt;"Complete",Assumptions!$D$42&lt;&gt;"Complete"),"n.a.",0))</f>
        <v>0</v>
      </c>
      <c r="F107" s="16" t="n">
        <f aca="false">IF($N$11="Excluded",0,IF(OR($N$11&lt;&gt;"Complete",Assumptions!$D$42&lt;&gt;"Complete"),"n.a.",0))</f>
        <v>0</v>
      </c>
      <c r="G107" s="16" t="n">
        <f aca="false">IF($N$11="Excluded",0,IF(OR($N$11&lt;&gt;"Complete",Assumptions!$D$42&lt;&gt;"Complete"),"n.a.",0))</f>
        <v>0</v>
      </c>
      <c r="H107" s="16" t="n">
        <f aca="false">IF($N$11="Excluded",0,IF(OR($N$11&lt;&gt;"Complete",Assumptions!$D$42&lt;&gt;"Complete"),"n.a.",0))</f>
        <v>0</v>
      </c>
      <c r="I107" s="16" t="n">
        <f aca="false">IF($N$11="Excluded",0,IF(OR($N$11&lt;&gt;"Complete",Assumptions!$D$42&lt;&gt;"Complete"),"n.a.",0))</f>
        <v>0</v>
      </c>
      <c r="J107" s="8"/>
      <c r="K107" s="2"/>
      <c r="L107" s="2"/>
      <c r="M107" s="2"/>
      <c r="N107" s="2"/>
      <c r="O107" s="2"/>
      <c r="P107" s="2"/>
      <c r="Q107" s="2"/>
      <c r="R107" s="2"/>
      <c r="S107" s="2"/>
      <c r="T107" s="2"/>
      <c r="U107" s="2"/>
      <c r="V107" s="2"/>
      <c r="W107" s="2"/>
      <c r="X107" s="2"/>
      <c r="Y107" s="2"/>
      <c r="Z107" s="2"/>
      <c r="AA107" s="2"/>
      <c r="AB107" s="2"/>
      <c r="AC107" s="2"/>
      <c r="AD107" s="2"/>
    </row>
    <row r="108" customFormat="false" ht="21.75" hidden="false" customHeight="true" outlineLevel="0" collapsed="false">
      <c r="A108" s="1"/>
      <c r="B108" s="1"/>
      <c r="C108" s="2" t="s">
        <v>120</v>
      </c>
      <c r="D108" s="16" t="n">
        <f aca="false">IF($N$11="Excluded",0,IF(OR($N$11&lt;&gt;"Complete",Assumptions!$D$42&lt;&gt;"Complete"),"n.a.",INDEX(Initiatives!$L$7:$L$16,$M$11)*Assumptions!$E$31))</f>
        <v>0</v>
      </c>
      <c r="E108" s="16" t="n">
        <f aca="false">IF($N$11="Excluded",0,IF(OR($N$11&lt;&gt;"Complete",Assumptions!$D$42&lt;&gt;"Complete"),"n.a.",0))</f>
        <v>0</v>
      </c>
      <c r="F108" s="16" t="n">
        <f aca="false">IF($N$11="Excluded",0,IF(OR($N$11&lt;&gt;"Complete",Assumptions!$D$42&lt;&gt;"Complete"),"n.a.",0))</f>
        <v>0</v>
      </c>
      <c r="G108" s="16" t="n">
        <f aca="false">IF($N$11="Excluded",0,IF(OR($N$11&lt;&gt;"Complete",Assumptions!$D$42&lt;&gt;"Complete"),"n.a.",0))</f>
        <v>0</v>
      </c>
      <c r="H108" s="16" t="n">
        <f aca="false">IF($N$11="Excluded",0,IF(OR($N$11&lt;&gt;"Complete",Assumptions!$D$42&lt;&gt;"Complete"),"n.a.",0))</f>
        <v>0</v>
      </c>
      <c r="I108" s="16" t="n">
        <f aca="false">IF($N$11="Excluded",0,IF(OR($N$11&lt;&gt;"Complete",Assumptions!$D$42&lt;&gt;"Complete"),"n.a.",0))</f>
        <v>0</v>
      </c>
      <c r="J108" s="8"/>
      <c r="K108" s="2"/>
      <c r="L108" s="2"/>
      <c r="M108" s="2"/>
      <c r="N108" s="2"/>
      <c r="O108" s="2"/>
      <c r="P108" s="2"/>
      <c r="Q108" s="2"/>
      <c r="R108" s="2"/>
      <c r="S108" s="2"/>
      <c r="T108" s="2"/>
      <c r="U108" s="2"/>
      <c r="V108" s="2"/>
      <c r="W108" s="2"/>
      <c r="X108" s="2"/>
      <c r="Y108" s="2"/>
      <c r="Z108" s="2"/>
      <c r="AA108" s="2"/>
      <c r="AB108" s="2"/>
      <c r="AC108" s="2"/>
      <c r="AD108" s="2"/>
    </row>
    <row r="109" customFormat="false" ht="21.75" hidden="false" customHeight="true" outlineLevel="0" collapsed="false">
      <c r="A109" s="1"/>
      <c r="B109" s="1"/>
      <c r="C109" s="38" t="s">
        <v>32</v>
      </c>
      <c r="D109" s="39" t="n">
        <f aca="false">IF($N$11="Excluded",0,IF(OR($N$11&lt;&gt;"Complete",Assumptions!$D$42&lt;&gt;"Complete"),"n.a.",D104-D105-SUM(D106:D108)))</f>
        <v>0</v>
      </c>
      <c r="E109" s="39" t="n">
        <f aca="false">IF($N$11="Excluded",0,IF(OR($N$11&lt;&gt;"Complete",Assumptions!$D$42&lt;&gt;"Complete"),"n.a.",E104-E105-SUM(E106:E108)))</f>
        <v>0</v>
      </c>
      <c r="F109" s="39" t="n">
        <f aca="false">IF($N$11="Excluded",0,IF(OR($N$11&lt;&gt;"Complete",Assumptions!$D$42&lt;&gt;"Complete"),"n.a.",F104-F105-SUM(F106:F108)))</f>
        <v>0</v>
      </c>
      <c r="G109" s="39" t="n">
        <f aca="false">IF($N$11="Excluded",0,IF(OR($N$11&lt;&gt;"Complete",Assumptions!$D$42&lt;&gt;"Complete"),"n.a.",G104-G105-SUM(G106:G108)))</f>
        <v>0</v>
      </c>
      <c r="H109" s="39" t="n">
        <f aca="false">IF($N$11="Excluded",0,IF(OR($N$11&lt;&gt;"Complete",Assumptions!$D$42&lt;&gt;"Complete"),"n.a.",H104-H105-SUM(H106:H108)))</f>
        <v>0</v>
      </c>
      <c r="I109" s="39" t="n">
        <f aca="false">IF($N$11="Excluded",0,IF(OR($N$11&lt;&gt;"Complete",Assumptions!$D$42&lt;&gt;"Complete"),"n.a.",I104-I105-SUM(I106:I108)))</f>
        <v>0</v>
      </c>
      <c r="J109" s="34"/>
      <c r="K109" s="2"/>
      <c r="L109" s="2"/>
      <c r="M109" s="2"/>
      <c r="N109" s="2"/>
      <c r="O109" s="2"/>
      <c r="P109" s="2"/>
      <c r="Q109" s="2"/>
      <c r="R109" s="2"/>
      <c r="S109" s="2"/>
      <c r="T109" s="2"/>
      <c r="U109" s="2"/>
      <c r="V109" s="2"/>
      <c r="W109" s="2"/>
      <c r="X109" s="2"/>
      <c r="Y109" s="2"/>
      <c r="Z109" s="2"/>
      <c r="AA109" s="2"/>
      <c r="AB109" s="2"/>
      <c r="AC109" s="2"/>
      <c r="AD109" s="2"/>
    </row>
    <row r="110" customFormat="false" ht="21.75" hidden="false" customHeight="true" outlineLevel="0" collapsed="false">
      <c r="A110" s="1"/>
      <c r="B110" s="1"/>
      <c r="C110" s="38" t="s">
        <v>104</v>
      </c>
      <c r="D110" s="39" t="n">
        <f aca="false">IF($N$11="Excluded",0,IF(OR($N$11&lt;&gt;"Complete",Assumptions!$D$42&lt;&gt;"Complete"),"n.a.",D109/(1+Assumptions!$D$11)^D$5))</f>
        <v>0</v>
      </c>
      <c r="E110" s="39" t="n">
        <f aca="false">IF($N$11="Excluded",0,IF(OR($N$11&lt;&gt;"Complete",Assumptions!$D$42&lt;&gt;"Complete"),"n.a.",E109/(1+Assumptions!$D$11)^E$5))</f>
        <v>0</v>
      </c>
      <c r="F110" s="39" t="n">
        <f aca="false">IF($N$11="Excluded",0,IF(OR($N$11&lt;&gt;"Complete",Assumptions!$D$42&lt;&gt;"Complete"),"n.a.",F109/(1+Assumptions!$D$11)^F$5))</f>
        <v>0</v>
      </c>
      <c r="G110" s="39" t="n">
        <f aca="false">IF($N$11="Excluded",0,IF(OR($N$11&lt;&gt;"Complete",Assumptions!$D$42&lt;&gt;"Complete"),"n.a.",G109/(1+Assumptions!$D$11)^G$5))</f>
        <v>0</v>
      </c>
      <c r="H110" s="39" t="n">
        <f aca="false">IF($N$11="Excluded",0,IF(OR($N$11&lt;&gt;"Complete",Assumptions!$D$42&lt;&gt;"Complete"),"n.a.",H109/(1+Assumptions!$D$11)^H$5))</f>
        <v>0</v>
      </c>
      <c r="I110" s="39" t="n">
        <f aca="false">IF($N$11="Excluded",0,IF(OR($N$11&lt;&gt;"Complete",Assumptions!$D$42&lt;&gt;"Complete"),"n.a.",I109/(1+Assumptions!$D$11)^I$5))</f>
        <v>0</v>
      </c>
      <c r="J110" s="33" t="n">
        <f aca="false">IF(COUNT(D110:I110)=6,SUM(D110:I110),"n.a.")</f>
        <v>0</v>
      </c>
      <c r="K110" s="2"/>
      <c r="L110" s="2"/>
      <c r="M110" s="2"/>
      <c r="N110" s="2"/>
      <c r="O110" s="2"/>
      <c r="P110" s="2"/>
      <c r="Q110" s="2"/>
      <c r="R110" s="2"/>
      <c r="S110" s="2"/>
      <c r="T110" s="2"/>
      <c r="U110" s="2"/>
      <c r="V110" s="2"/>
      <c r="W110" s="2"/>
      <c r="X110" s="2"/>
      <c r="Y110" s="2"/>
      <c r="Z110" s="2"/>
      <c r="AA110" s="2"/>
      <c r="AB110" s="2"/>
      <c r="AC110" s="2"/>
      <c r="AD110" s="2"/>
    </row>
    <row r="111" customFormat="false" ht="21.75" hidden="false" customHeight="true" outlineLevel="0" collapsed="false">
      <c r="A111" s="1"/>
      <c r="B111" s="1"/>
      <c r="C111" s="2"/>
      <c r="D111" s="8"/>
      <c r="E111" s="8"/>
      <c r="F111" s="8"/>
      <c r="G111" s="8"/>
      <c r="H111" s="8"/>
      <c r="I111" s="8"/>
      <c r="J111" s="8"/>
      <c r="K111" s="2"/>
      <c r="L111" s="2"/>
      <c r="M111" s="2"/>
      <c r="N111" s="2"/>
      <c r="O111" s="2"/>
      <c r="P111" s="2"/>
      <c r="Q111" s="2"/>
      <c r="R111" s="2"/>
      <c r="S111" s="2"/>
      <c r="T111" s="2"/>
      <c r="U111" s="2"/>
      <c r="V111" s="2"/>
      <c r="W111" s="2"/>
      <c r="X111" s="2"/>
      <c r="Y111" s="2"/>
      <c r="Z111" s="2"/>
      <c r="AA111" s="2"/>
      <c r="AB111" s="2"/>
      <c r="AC111" s="2"/>
      <c r="AD111" s="2"/>
    </row>
    <row r="112" customFormat="false" ht="21.75" hidden="false" customHeight="true" outlineLevel="0" collapsed="false">
      <c r="A112" s="1"/>
      <c r="B112" s="1"/>
      <c r="C112" s="2"/>
      <c r="D112" s="8"/>
      <c r="E112" s="8"/>
      <c r="F112" s="8"/>
      <c r="G112" s="8"/>
      <c r="H112" s="8"/>
      <c r="I112" s="8"/>
      <c r="J112" s="8"/>
      <c r="K112" s="2"/>
      <c r="L112" s="2"/>
      <c r="M112" s="2"/>
      <c r="N112" s="2"/>
      <c r="O112" s="2"/>
      <c r="P112" s="2"/>
      <c r="Q112" s="2"/>
      <c r="R112" s="2"/>
      <c r="S112" s="2"/>
      <c r="T112" s="2"/>
      <c r="U112" s="2"/>
      <c r="V112" s="2"/>
      <c r="W112" s="2"/>
      <c r="X112" s="2"/>
      <c r="Y112" s="2"/>
      <c r="Z112" s="2"/>
      <c r="AA112" s="2"/>
      <c r="AB112" s="2"/>
      <c r="AC112" s="2"/>
      <c r="AD112" s="2"/>
    </row>
    <row r="113" customFormat="false" ht="21.75" hidden="false" customHeight="true" outlineLevel="0" collapsed="false">
      <c r="A113" s="1"/>
      <c r="B113" s="1"/>
      <c r="C113" s="2"/>
      <c r="D113" s="8"/>
      <c r="E113" s="8"/>
      <c r="F113" s="8"/>
      <c r="G113" s="8"/>
      <c r="H113" s="8"/>
      <c r="I113" s="8"/>
      <c r="J113" s="8"/>
      <c r="K113" s="2"/>
      <c r="L113" s="2"/>
      <c r="M113" s="2"/>
      <c r="N113" s="2"/>
      <c r="O113" s="2"/>
      <c r="P113" s="2"/>
      <c r="Q113" s="2"/>
      <c r="R113" s="2"/>
      <c r="S113" s="2"/>
      <c r="T113" s="2"/>
      <c r="U113" s="2"/>
      <c r="V113" s="2"/>
      <c r="W113" s="2"/>
      <c r="X113" s="2"/>
      <c r="Y113" s="2"/>
      <c r="Z113" s="2"/>
      <c r="AA113" s="2"/>
      <c r="AB113" s="2"/>
      <c r="AC113" s="2"/>
      <c r="AD113" s="2"/>
    </row>
    <row r="114" customFormat="false" ht="21.75" hidden="false" customHeight="true" outlineLevel="0" collapsed="false">
      <c r="A114" s="1"/>
      <c r="B114" s="1"/>
      <c r="C114" s="2"/>
      <c r="D114" s="8"/>
      <c r="E114" s="8"/>
      <c r="F114" s="8"/>
      <c r="G114" s="8"/>
      <c r="H114" s="8"/>
      <c r="I114" s="8"/>
      <c r="J114" s="8"/>
      <c r="K114" s="2"/>
      <c r="L114" s="2"/>
      <c r="M114" s="2"/>
      <c r="N114" s="2"/>
      <c r="O114" s="2"/>
      <c r="P114" s="2"/>
      <c r="Q114" s="2"/>
      <c r="R114" s="2"/>
      <c r="S114" s="2"/>
      <c r="T114" s="2"/>
      <c r="U114" s="2"/>
      <c r="V114" s="2"/>
      <c r="W114" s="2"/>
      <c r="X114" s="2"/>
      <c r="Y114" s="2"/>
      <c r="Z114" s="2"/>
      <c r="AA114" s="2"/>
      <c r="AB114" s="2"/>
      <c r="AC114" s="2"/>
      <c r="AD114" s="2"/>
    </row>
    <row r="115" customFormat="false" ht="21.75" hidden="false" customHeight="true" outlineLevel="0" collapsed="false">
      <c r="A115" s="1"/>
      <c r="B115" s="1"/>
      <c r="C115" s="35" t="s">
        <v>102</v>
      </c>
      <c r="D115" s="36" t="n">
        <f aca="false">IF($M$12=0,"Invalid ID",INDEX(Initiatives!$D$7:$D$16,$M$12))</f>
        <v>0</v>
      </c>
      <c r="E115" s="10"/>
      <c r="F115" s="10"/>
      <c r="G115" s="10"/>
      <c r="H115" s="10"/>
      <c r="I115" s="10"/>
      <c r="J115" s="10"/>
      <c r="K115" s="2"/>
      <c r="L115" s="2"/>
      <c r="M115" s="2"/>
      <c r="N115" s="2"/>
      <c r="O115" s="2"/>
      <c r="P115" s="2"/>
      <c r="Q115" s="2"/>
      <c r="R115" s="2"/>
      <c r="S115" s="2"/>
      <c r="T115" s="2"/>
      <c r="U115" s="2"/>
      <c r="V115" s="2"/>
      <c r="W115" s="2"/>
      <c r="X115" s="2"/>
      <c r="Y115" s="2"/>
      <c r="Z115" s="2"/>
      <c r="AA115" s="2"/>
      <c r="AB115" s="2"/>
      <c r="AC115" s="2"/>
      <c r="AD115" s="2"/>
    </row>
    <row r="116" customFormat="false" ht="21.75" hidden="false" customHeight="true" outlineLevel="0" collapsed="false">
      <c r="A116" s="1"/>
      <c r="B116" s="1"/>
      <c r="C116" s="2" t="s">
        <v>113</v>
      </c>
      <c r="D116" s="37" t="n">
        <f aca="false">IF($N$12="Excluded",0,IF(OR($N$12&lt;&gt;"Complete",Assumptions!$D$42&lt;&gt;"Complete"),"n.a.",0))</f>
        <v>0</v>
      </c>
      <c r="E116" s="37" t="n">
        <f aca="false">IF($N$12="Excluded",0,IF(OR($N$12&lt;&gt;"Complete",Assumptions!$D$42&lt;&gt;"Complete"),"n.a.",(IF(INDEX(Initiatives!$N$7:$N$16,$M$12)=0,MAX(0,12-(INDEX(Initiatives!$M$7:$M$16,$M$12)-1+Assumptions!$E$34)),MIN(MAX(0,12-(INDEX(Initiatives!$M$7:$M$16,$M$12)-1+Assumptions!$E$34)),INDEX(Initiatives!$N$7:$N$16,$M$12))^2/(2*MAX(1,INDEX(Initiatives!$N$7:$N$16,$M$12)))+MAX(0,MAX(0,12-(INDEX(Initiatives!$M$7:$M$16,$M$12)-1+Assumptions!$E$34))-INDEX(Initiatives!$N$7:$N$16,$M$12)))-IF(INDEX(Initiatives!$N$7:$N$16,$M$12)=0,MAX(0,0-(INDEX(Initiatives!$M$7:$M$16,$M$12)-1+Assumptions!$E$34)),MIN(MAX(0,0-(INDEX(Initiatives!$M$7:$M$16,$M$12)-1+Assumptions!$E$34)),INDEX(Initiatives!$N$7:$N$16,$M$12))^2/(2*MAX(1,INDEX(Initiatives!$N$7:$N$16,$M$12)))+MAX(0,MAX(0,0-(INDEX(Initiatives!$M$7:$M$16,$M$12)-1+Assumptions!$E$34))-INDEX(Initiatives!$N$7:$N$16,$M$12))))/12))</f>
        <v>0</v>
      </c>
      <c r="F116" s="37" t="n">
        <f aca="false">IF($N$12="Excluded",0,IF(OR($N$12&lt;&gt;"Complete",Assumptions!$D$42&lt;&gt;"Complete"),"n.a.",(IF(INDEX(Initiatives!$N$7:$N$16,$M$12)=0,MAX(0,24-(INDEX(Initiatives!$M$7:$M$16,$M$12)-1+Assumptions!$E$34)),MIN(MAX(0,24-(INDEX(Initiatives!$M$7:$M$16,$M$12)-1+Assumptions!$E$34)),INDEX(Initiatives!$N$7:$N$16,$M$12))^2/(2*MAX(1,INDEX(Initiatives!$N$7:$N$16,$M$12)))+MAX(0,MAX(0,24-(INDEX(Initiatives!$M$7:$M$16,$M$12)-1+Assumptions!$E$34))-INDEX(Initiatives!$N$7:$N$16,$M$12)))-IF(INDEX(Initiatives!$N$7:$N$16,$M$12)=0,MAX(0,12-(INDEX(Initiatives!$M$7:$M$16,$M$12)-1+Assumptions!$E$34)),MIN(MAX(0,12-(INDEX(Initiatives!$M$7:$M$16,$M$12)-1+Assumptions!$E$34)),INDEX(Initiatives!$N$7:$N$16,$M$12))^2/(2*MAX(1,INDEX(Initiatives!$N$7:$N$16,$M$12)))+MAX(0,MAX(0,12-(INDEX(Initiatives!$M$7:$M$16,$M$12)-1+Assumptions!$E$34))-INDEX(Initiatives!$N$7:$N$16,$M$12))))/12))</f>
        <v>0</v>
      </c>
      <c r="G116" s="37" t="n">
        <f aca="false">IF($N$12="Excluded",0,IF(OR($N$12&lt;&gt;"Complete",Assumptions!$D$42&lt;&gt;"Complete"),"n.a.",(IF(INDEX(Initiatives!$N$7:$N$16,$M$12)=0,MAX(0,36-(INDEX(Initiatives!$M$7:$M$16,$M$12)-1+Assumptions!$E$34)),MIN(MAX(0,36-(INDEX(Initiatives!$M$7:$M$16,$M$12)-1+Assumptions!$E$34)),INDEX(Initiatives!$N$7:$N$16,$M$12))^2/(2*MAX(1,INDEX(Initiatives!$N$7:$N$16,$M$12)))+MAX(0,MAX(0,36-(INDEX(Initiatives!$M$7:$M$16,$M$12)-1+Assumptions!$E$34))-INDEX(Initiatives!$N$7:$N$16,$M$12)))-IF(INDEX(Initiatives!$N$7:$N$16,$M$12)=0,MAX(0,24-(INDEX(Initiatives!$M$7:$M$16,$M$12)-1+Assumptions!$E$34)),MIN(MAX(0,24-(INDEX(Initiatives!$M$7:$M$16,$M$12)-1+Assumptions!$E$34)),INDEX(Initiatives!$N$7:$N$16,$M$12))^2/(2*MAX(1,INDEX(Initiatives!$N$7:$N$16,$M$12)))+MAX(0,MAX(0,24-(INDEX(Initiatives!$M$7:$M$16,$M$12)-1+Assumptions!$E$34))-INDEX(Initiatives!$N$7:$N$16,$M$12))))/12))</f>
        <v>0</v>
      </c>
      <c r="H116" s="37" t="n">
        <f aca="false">IF($N$12="Excluded",0,IF(OR($N$12&lt;&gt;"Complete",Assumptions!$D$42&lt;&gt;"Complete"),"n.a.",(IF(INDEX(Initiatives!$N$7:$N$16,$M$12)=0,MAX(0,48-(INDEX(Initiatives!$M$7:$M$16,$M$12)-1+Assumptions!$E$34)),MIN(MAX(0,48-(INDEX(Initiatives!$M$7:$M$16,$M$12)-1+Assumptions!$E$34)),INDEX(Initiatives!$N$7:$N$16,$M$12))^2/(2*MAX(1,INDEX(Initiatives!$N$7:$N$16,$M$12)))+MAX(0,MAX(0,48-(INDEX(Initiatives!$M$7:$M$16,$M$12)-1+Assumptions!$E$34))-INDEX(Initiatives!$N$7:$N$16,$M$12)))-IF(INDEX(Initiatives!$N$7:$N$16,$M$12)=0,MAX(0,36-(INDEX(Initiatives!$M$7:$M$16,$M$12)-1+Assumptions!$E$34)),MIN(MAX(0,36-(INDEX(Initiatives!$M$7:$M$16,$M$12)-1+Assumptions!$E$34)),INDEX(Initiatives!$N$7:$N$16,$M$12))^2/(2*MAX(1,INDEX(Initiatives!$N$7:$N$16,$M$12)))+MAX(0,MAX(0,36-(INDEX(Initiatives!$M$7:$M$16,$M$12)-1+Assumptions!$E$34))-INDEX(Initiatives!$N$7:$N$16,$M$12))))/12))</f>
        <v>0</v>
      </c>
      <c r="I116" s="37" t="n">
        <f aca="false">IF($N$12="Excluded",0,IF(OR($N$12&lt;&gt;"Complete",Assumptions!$D$42&lt;&gt;"Complete"),"n.a.",(IF(INDEX(Initiatives!$N$7:$N$16,$M$12)=0,MAX(0,60-(INDEX(Initiatives!$M$7:$M$16,$M$12)-1+Assumptions!$E$34)),MIN(MAX(0,60-(INDEX(Initiatives!$M$7:$M$16,$M$12)-1+Assumptions!$E$34)),INDEX(Initiatives!$N$7:$N$16,$M$12))^2/(2*MAX(1,INDEX(Initiatives!$N$7:$N$16,$M$12)))+MAX(0,MAX(0,60-(INDEX(Initiatives!$M$7:$M$16,$M$12)-1+Assumptions!$E$34))-INDEX(Initiatives!$N$7:$N$16,$M$12)))-IF(INDEX(Initiatives!$N$7:$N$16,$M$12)=0,MAX(0,48-(INDEX(Initiatives!$M$7:$M$16,$M$12)-1+Assumptions!$E$34)),MIN(MAX(0,48-(INDEX(Initiatives!$M$7:$M$16,$M$12)-1+Assumptions!$E$34)),INDEX(Initiatives!$N$7:$N$16,$M$12))^2/(2*MAX(1,INDEX(Initiatives!$N$7:$N$16,$M$12)))+MAX(0,MAX(0,48-(INDEX(Initiatives!$M$7:$M$16,$M$12)-1+Assumptions!$E$34))-INDEX(Initiatives!$N$7:$N$16,$M$12))))/12))</f>
        <v>0</v>
      </c>
      <c r="J116" s="8"/>
      <c r="K116" s="2"/>
      <c r="L116" s="2"/>
      <c r="M116" s="2"/>
      <c r="N116" s="2"/>
      <c r="O116" s="2"/>
      <c r="P116" s="2"/>
      <c r="Q116" s="2"/>
      <c r="R116" s="2"/>
      <c r="S116" s="2"/>
      <c r="T116" s="2"/>
      <c r="U116" s="2"/>
      <c r="V116" s="2"/>
      <c r="W116" s="2"/>
      <c r="X116" s="2"/>
      <c r="Y116" s="2"/>
      <c r="Z116" s="2"/>
      <c r="AA116" s="2"/>
      <c r="AB116" s="2"/>
      <c r="AC116" s="2"/>
      <c r="AD116" s="2"/>
    </row>
    <row r="117" customFormat="false" ht="21.75" hidden="false" customHeight="true" outlineLevel="0" collapsed="false">
      <c r="A117" s="1"/>
      <c r="B117" s="1"/>
      <c r="C117" s="2" t="s">
        <v>114</v>
      </c>
      <c r="D117" s="16" t="n">
        <f aca="false">IF($N$12="Excluded",0,IF(OR($N$12&lt;&gt;"Complete",Assumptions!$D$42&lt;&gt;"Complete"),"n.a.",D116*INDEX(Initiatives!$F$7:$F$16,$M$12)*INDEX(Initiatives!$G$7:$G$16,$M$12)*Assumptions!E$16))</f>
        <v>0</v>
      </c>
      <c r="E117" s="16" t="n">
        <f aca="false">IF($N$12="Excluded",0,IF(OR($N$12&lt;&gt;"Complete",Assumptions!$D$42&lt;&gt;"Complete"),"n.a.",E116*INDEX(Initiatives!$F$7:$F$16,$M$12)*INDEX(Initiatives!$G$7:$G$16,$M$12)*Assumptions!F$16))</f>
        <v>0</v>
      </c>
      <c r="F117" s="16" t="n">
        <f aca="false">IF($N$12="Excluded",0,IF(OR($N$12&lt;&gt;"Complete",Assumptions!$D$42&lt;&gt;"Complete"),"n.a.",F116*INDEX(Initiatives!$F$7:$F$16,$M$12)*INDEX(Initiatives!$G$7:$G$16,$M$12)*Assumptions!G$16))</f>
        <v>0</v>
      </c>
      <c r="G117" s="16" t="n">
        <f aca="false">IF($N$12="Excluded",0,IF(OR($N$12&lt;&gt;"Complete",Assumptions!$D$42&lt;&gt;"Complete"),"n.a.",G116*INDEX(Initiatives!$F$7:$F$16,$M$12)*INDEX(Initiatives!$G$7:$G$16,$M$12)*Assumptions!H$16))</f>
        <v>0</v>
      </c>
      <c r="H117" s="16" t="n">
        <f aca="false">IF($N$12="Excluded",0,IF(OR($N$12&lt;&gt;"Complete",Assumptions!$D$42&lt;&gt;"Complete"),"n.a.",H116*INDEX(Initiatives!$F$7:$F$16,$M$12)*INDEX(Initiatives!$G$7:$G$16,$M$12)*Assumptions!I$16))</f>
        <v>0</v>
      </c>
      <c r="I117" s="16" t="n">
        <f aca="false">IF($N$12="Excluded",0,IF(OR($N$12&lt;&gt;"Complete",Assumptions!$D$42&lt;&gt;"Complete"),"n.a.",I116*INDEX(Initiatives!$F$7:$F$16,$M$12)*INDEX(Initiatives!$G$7:$G$16,$M$12)*Assumptions!J$16))</f>
        <v>0</v>
      </c>
      <c r="J117" s="8"/>
      <c r="K117" s="2"/>
      <c r="L117" s="2"/>
      <c r="M117" s="2"/>
      <c r="N117" s="2"/>
      <c r="O117" s="2"/>
      <c r="P117" s="2"/>
      <c r="Q117" s="2"/>
      <c r="R117" s="2"/>
      <c r="S117" s="2"/>
      <c r="T117" s="2"/>
      <c r="U117" s="2"/>
      <c r="V117" s="2"/>
      <c r="W117" s="2"/>
      <c r="X117" s="2"/>
      <c r="Y117" s="2"/>
      <c r="Z117" s="2"/>
      <c r="AA117" s="2"/>
      <c r="AB117" s="2"/>
      <c r="AC117" s="2"/>
      <c r="AD117" s="2"/>
    </row>
    <row r="118" customFormat="false" ht="21.75" hidden="false" customHeight="true" outlineLevel="0" collapsed="false">
      <c r="A118" s="1"/>
      <c r="B118" s="1"/>
      <c r="C118" s="2" t="s">
        <v>115</v>
      </c>
      <c r="D118" s="16" t="n">
        <f aca="false">IF($N$12="Excluded",0,IF(OR($N$12&lt;&gt;"Complete",Assumptions!$D$42&lt;&gt;"Complete"),"n.a.",D116*INDEX(Initiatives!$H$7:$H$16,$M$12)*Assumptions!E$19))</f>
        <v>0</v>
      </c>
      <c r="E118" s="16" t="n">
        <f aca="false">IF($N$12="Excluded",0,IF(OR($N$12&lt;&gt;"Complete",Assumptions!$D$42&lt;&gt;"Complete"),"n.a.",E116*INDEX(Initiatives!$H$7:$H$16,$M$12)*Assumptions!F$19))</f>
        <v>0</v>
      </c>
      <c r="F118" s="16" t="n">
        <f aca="false">IF($N$12="Excluded",0,IF(OR($N$12&lt;&gt;"Complete",Assumptions!$D$42&lt;&gt;"Complete"),"n.a.",F116*INDEX(Initiatives!$H$7:$H$16,$M$12)*Assumptions!G$19))</f>
        <v>0</v>
      </c>
      <c r="G118" s="16" t="n">
        <f aca="false">IF($N$12="Excluded",0,IF(OR($N$12&lt;&gt;"Complete",Assumptions!$D$42&lt;&gt;"Complete"),"n.a.",G116*INDEX(Initiatives!$H$7:$H$16,$M$12)*Assumptions!H$19))</f>
        <v>0</v>
      </c>
      <c r="H118" s="16" t="n">
        <f aca="false">IF($N$12="Excluded",0,IF(OR($N$12&lt;&gt;"Complete",Assumptions!$D$42&lt;&gt;"Complete"),"n.a.",H116*INDEX(Initiatives!$H$7:$H$16,$M$12)*Assumptions!I$19))</f>
        <v>0</v>
      </c>
      <c r="I118" s="16" t="n">
        <f aca="false">IF($N$12="Excluded",0,IF(OR($N$12&lt;&gt;"Complete",Assumptions!$D$42&lt;&gt;"Complete"),"n.a.",I116*INDEX(Initiatives!$H$7:$H$16,$M$12)*Assumptions!J$19))</f>
        <v>0</v>
      </c>
      <c r="J118" s="8"/>
      <c r="K118" s="2"/>
      <c r="L118" s="2"/>
      <c r="M118" s="2"/>
      <c r="N118" s="2"/>
      <c r="O118" s="2"/>
      <c r="P118" s="2"/>
      <c r="Q118" s="2"/>
      <c r="R118" s="2"/>
      <c r="S118" s="2"/>
      <c r="T118" s="2"/>
      <c r="U118" s="2"/>
      <c r="V118" s="2"/>
      <c r="W118" s="2"/>
      <c r="X118" s="2"/>
      <c r="Y118" s="2"/>
      <c r="Z118" s="2"/>
      <c r="AA118" s="2"/>
      <c r="AB118" s="2"/>
      <c r="AC118" s="2"/>
      <c r="AD118" s="2"/>
    </row>
    <row r="119" customFormat="false" ht="21.75" hidden="false" customHeight="true" outlineLevel="0" collapsed="false">
      <c r="A119" s="1"/>
      <c r="B119" s="1"/>
      <c r="C119" s="2" t="s">
        <v>116</v>
      </c>
      <c r="D119" s="16" t="n">
        <f aca="false">IF($N$12="Excluded",0,IF(OR($N$12&lt;&gt;"Complete",Assumptions!$D$42&lt;&gt;"Complete"),"n.a.",SUM(D117:D118)))</f>
        <v>0</v>
      </c>
      <c r="E119" s="16" t="n">
        <f aca="false">IF($N$12="Excluded",0,IF(OR($N$12&lt;&gt;"Complete",Assumptions!$D$42&lt;&gt;"Complete"),"n.a.",SUM(E117:E118)))</f>
        <v>0</v>
      </c>
      <c r="F119" s="16" t="n">
        <f aca="false">IF($N$12="Excluded",0,IF(OR($N$12&lt;&gt;"Complete",Assumptions!$D$42&lt;&gt;"Complete"),"n.a.",SUM(F117:F118)))</f>
        <v>0</v>
      </c>
      <c r="G119" s="16" t="n">
        <f aca="false">IF($N$12="Excluded",0,IF(OR($N$12&lt;&gt;"Complete",Assumptions!$D$42&lt;&gt;"Complete"),"n.a.",SUM(G117:G118)))</f>
        <v>0</v>
      </c>
      <c r="H119" s="16" t="n">
        <f aca="false">IF($N$12="Excluded",0,IF(OR($N$12&lt;&gt;"Complete",Assumptions!$D$42&lt;&gt;"Complete"),"n.a.",SUM(H117:H118)))</f>
        <v>0</v>
      </c>
      <c r="I119" s="16" t="n">
        <f aca="false">IF($N$12="Excluded",0,IF(OR($N$12&lt;&gt;"Complete",Assumptions!$D$42&lt;&gt;"Complete"),"n.a.",SUM(I117:I118)))</f>
        <v>0</v>
      </c>
      <c r="J119" s="8"/>
      <c r="K119" s="2"/>
      <c r="L119" s="2"/>
      <c r="M119" s="2"/>
      <c r="N119" s="2"/>
      <c r="O119" s="2"/>
      <c r="P119" s="2"/>
      <c r="Q119" s="2"/>
      <c r="R119" s="2"/>
      <c r="S119" s="2"/>
      <c r="T119" s="2"/>
      <c r="U119" s="2"/>
      <c r="V119" s="2"/>
      <c r="W119" s="2"/>
      <c r="X119" s="2"/>
      <c r="Y119" s="2"/>
      <c r="Z119" s="2"/>
      <c r="AA119" s="2"/>
      <c r="AB119" s="2"/>
      <c r="AC119" s="2"/>
      <c r="AD119" s="2"/>
    </row>
    <row r="120" customFormat="false" ht="21.75" hidden="false" customHeight="true" outlineLevel="0" collapsed="false">
      <c r="A120" s="1"/>
      <c r="B120" s="1"/>
      <c r="C120" s="2" t="s">
        <v>117</v>
      </c>
      <c r="D120" s="16" t="n">
        <f aca="false">IF($N$12="Excluded",0,IF(OR($N$12&lt;&gt;"Complete",Assumptions!$D$42&lt;&gt;"Complete"),"n.a.",D119*MIN(1,INDEX(Initiatives!$O$7:$O$16,$M$12)*Assumptions!E$25)))</f>
        <v>0</v>
      </c>
      <c r="E120" s="16" t="n">
        <f aca="false">IF($N$12="Excluded",0,IF(OR($N$12&lt;&gt;"Complete",Assumptions!$D$42&lt;&gt;"Complete"),"n.a.",E119*MIN(1,INDEX(Initiatives!$O$7:$O$16,$M$12)*Assumptions!F$25)))</f>
        <v>0</v>
      </c>
      <c r="F120" s="16" t="n">
        <f aca="false">IF($N$12="Excluded",0,IF(OR($N$12&lt;&gt;"Complete",Assumptions!$D$42&lt;&gt;"Complete"),"n.a.",F119*MIN(1,INDEX(Initiatives!$O$7:$O$16,$M$12)*Assumptions!G$25)))</f>
        <v>0</v>
      </c>
      <c r="G120" s="16" t="n">
        <f aca="false">IF($N$12="Excluded",0,IF(OR($N$12&lt;&gt;"Complete",Assumptions!$D$42&lt;&gt;"Complete"),"n.a.",G119*MIN(1,INDEX(Initiatives!$O$7:$O$16,$M$12)*Assumptions!H$25)))</f>
        <v>0</v>
      </c>
      <c r="H120" s="16" t="n">
        <f aca="false">IF($N$12="Excluded",0,IF(OR($N$12&lt;&gt;"Complete",Assumptions!$D$42&lt;&gt;"Complete"),"n.a.",H119*MIN(1,INDEX(Initiatives!$O$7:$O$16,$M$12)*Assumptions!I$25)))</f>
        <v>0</v>
      </c>
      <c r="I120" s="16" t="n">
        <f aca="false">IF($N$12="Excluded",0,IF(OR($N$12&lt;&gt;"Complete",Assumptions!$D$42&lt;&gt;"Complete"),"n.a.",I119*MIN(1,INDEX(Initiatives!$O$7:$O$16,$M$12)*Assumptions!J$25)))</f>
        <v>0</v>
      </c>
      <c r="J120" s="8"/>
      <c r="K120" s="2"/>
      <c r="L120" s="2"/>
      <c r="M120" s="2"/>
      <c r="N120" s="2"/>
      <c r="O120" s="2"/>
      <c r="P120" s="2"/>
      <c r="Q120" s="2"/>
      <c r="R120" s="2"/>
      <c r="S120" s="2"/>
      <c r="T120" s="2"/>
      <c r="U120" s="2"/>
      <c r="V120" s="2"/>
      <c r="W120" s="2"/>
      <c r="X120" s="2"/>
      <c r="Y120" s="2"/>
      <c r="Z120" s="2"/>
      <c r="AA120" s="2"/>
      <c r="AB120" s="2"/>
      <c r="AC120" s="2"/>
      <c r="AD120" s="2"/>
    </row>
    <row r="121" customFormat="false" ht="21.75" hidden="false" customHeight="true" outlineLevel="0" collapsed="false">
      <c r="A121" s="1"/>
      <c r="B121" s="1"/>
      <c r="C121" s="2" t="s">
        <v>34</v>
      </c>
      <c r="D121" s="16" t="n">
        <f aca="false">IF($N$12="Excluded",0,IF(OR($N$12&lt;&gt;"Complete",Assumptions!$D$42&lt;&gt;"Complete"),"n.a.",0))</f>
        <v>0</v>
      </c>
      <c r="E121" s="16" t="n">
        <f aca="false">IF($N$12="Excluded",0,IF(OR($N$12&lt;&gt;"Complete",Assumptions!$D$42&lt;&gt;"Complete"),"n.a.",INDEX(Initiatives!$I$7:$I$16,$M$12)*Assumptions!F$22))</f>
        <v>0</v>
      </c>
      <c r="F121" s="16" t="n">
        <f aca="false">IF($N$12="Excluded",0,IF(OR($N$12&lt;&gt;"Complete",Assumptions!$D$42&lt;&gt;"Complete"),"n.a.",INDEX(Initiatives!$I$7:$I$16,$M$12)*Assumptions!G$22))</f>
        <v>0</v>
      </c>
      <c r="G121" s="16" t="n">
        <f aca="false">IF($N$12="Excluded",0,IF(OR($N$12&lt;&gt;"Complete",Assumptions!$D$42&lt;&gt;"Complete"),"n.a.",INDEX(Initiatives!$I$7:$I$16,$M$12)*Assumptions!H$22))</f>
        <v>0</v>
      </c>
      <c r="H121" s="16" t="n">
        <f aca="false">IF($N$12="Excluded",0,IF(OR($N$12&lt;&gt;"Complete",Assumptions!$D$42&lt;&gt;"Complete"),"n.a.",INDEX(Initiatives!$I$7:$I$16,$M$12)*Assumptions!I$22))</f>
        <v>0</v>
      </c>
      <c r="I121" s="16" t="n">
        <f aca="false">IF($N$12="Excluded",0,IF(OR($N$12&lt;&gt;"Complete",Assumptions!$D$42&lt;&gt;"Complete"),"n.a.",INDEX(Initiatives!$I$7:$I$16,$M$12)*Assumptions!J$22))</f>
        <v>0</v>
      </c>
      <c r="J121" s="8"/>
      <c r="K121" s="2"/>
      <c r="L121" s="2"/>
      <c r="M121" s="2"/>
      <c r="N121" s="2"/>
      <c r="O121" s="2"/>
      <c r="P121" s="2"/>
      <c r="Q121" s="2"/>
      <c r="R121" s="2"/>
      <c r="S121" s="2"/>
      <c r="T121" s="2"/>
      <c r="U121" s="2"/>
      <c r="V121" s="2"/>
      <c r="W121" s="2"/>
      <c r="X121" s="2"/>
      <c r="Y121" s="2"/>
      <c r="Z121" s="2"/>
      <c r="AA121" s="2"/>
      <c r="AB121" s="2"/>
      <c r="AC121" s="2"/>
      <c r="AD121" s="2"/>
    </row>
    <row r="122" customFormat="false" ht="21.75" hidden="false" customHeight="true" outlineLevel="0" collapsed="false">
      <c r="A122" s="1"/>
      <c r="B122" s="1"/>
      <c r="C122" s="2" t="s">
        <v>118</v>
      </c>
      <c r="D122" s="16" t="n">
        <f aca="false">IF($N$12="Excluded",0,IF(OR($N$12&lt;&gt;"Complete",Assumptions!$D$42&lt;&gt;"Complete"),"n.a.",D120-D121))</f>
        <v>0</v>
      </c>
      <c r="E122" s="16" t="n">
        <f aca="false">IF($N$12="Excluded",0,IF(OR($N$12&lt;&gt;"Complete",Assumptions!$D$42&lt;&gt;"Complete"),"n.a.",E120-E121))</f>
        <v>0</v>
      </c>
      <c r="F122" s="16" t="n">
        <f aca="false">IF($N$12="Excluded",0,IF(OR($N$12&lt;&gt;"Complete",Assumptions!$D$42&lt;&gt;"Complete"),"n.a.",F120-F121))</f>
        <v>0</v>
      </c>
      <c r="G122" s="16" t="n">
        <f aca="false">IF($N$12="Excluded",0,IF(OR($N$12&lt;&gt;"Complete",Assumptions!$D$42&lt;&gt;"Complete"),"n.a.",G120-G121))</f>
        <v>0</v>
      </c>
      <c r="H122" s="16" t="n">
        <f aca="false">IF($N$12="Excluded",0,IF(OR($N$12&lt;&gt;"Complete",Assumptions!$D$42&lt;&gt;"Complete"),"n.a.",H120-H121))</f>
        <v>0</v>
      </c>
      <c r="I122" s="16" t="n">
        <f aca="false">IF($N$12="Excluded",0,IF(OR($N$12&lt;&gt;"Complete",Assumptions!$D$42&lt;&gt;"Complete"),"n.a.",I120-I121))</f>
        <v>0</v>
      </c>
      <c r="J122" s="8"/>
      <c r="K122" s="2"/>
      <c r="L122" s="2"/>
      <c r="M122" s="2"/>
      <c r="N122" s="2"/>
      <c r="O122" s="2"/>
      <c r="P122" s="2"/>
      <c r="Q122" s="2"/>
      <c r="R122" s="2"/>
      <c r="S122" s="2"/>
      <c r="T122" s="2"/>
      <c r="U122" s="2"/>
      <c r="V122" s="2"/>
      <c r="W122" s="2"/>
      <c r="X122" s="2"/>
      <c r="Y122" s="2"/>
      <c r="Z122" s="2"/>
      <c r="AA122" s="2"/>
      <c r="AB122" s="2"/>
      <c r="AC122" s="2"/>
      <c r="AD122" s="2"/>
    </row>
    <row r="123" customFormat="false" ht="21.75" hidden="false" customHeight="true" outlineLevel="0" collapsed="false">
      <c r="A123" s="1"/>
      <c r="B123" s="1"/>
      <c r="C123" s="2" t="s">
        <v>97</v>
      </c>
      <c r="D123" s="16" t="n">
        <f aca="false">IF($N$12="Excluded",0,IF(OR($N$12&lt;&gt;"Complete",Assumptions!$D$42&lt;&gt;"Complete"),"n.a.",(MAX(0,D122)-MAX(0,-D122)*Assumptions!$D$10)*INDEX(Initiatives!$P$7:$P$16,$M$12)))</f>
        <v>0</v>
      </c>
      <c r="E123" s="16" t="n">
        <f aca="false">IF($N$12="Excluded",0,IF(OR($N$12&lt;&gt;"Complete",Assumptions!$D$42&lt;&gt;"Complete"),"n.a.",(MAX(0,E122)-MAX(0,-E122)*Assumptions!$D$10)*INDEX(Initiatives!$P$7:$P$16,$M$12)))</f>
        <v>0</v>
      </c>
      <c r="F123" s="16" t="n">
        <f aca="false">IF($N$12="Excluded",0,IF(OR($N$12&lt;&gt;"Complete",Assumptions!$D$42&lt;&gt;"Complete"),"n.a.",(MAX(0,F122)-MAX(0,-F122)*Assumptions!$D$10)*INDEX(Initiatives!$P$7:$P$16,$M$12)))</f>
        <v>0</v>
      </c>
      <c r="G123" s="16" t="n">
        <f aca="false">IF($N$12="Excluded",0,IF(OR($N$12&lt;&gt;"Complete",Assumptions!$D$42&lt;&gt;"Complete"),"n.a.",(MAX(0,G122)-MAX(0,-G122)*Assumptions!$D$10)*INDEX(Initiatives!$P$7:$P$16,$M$12)))</f>
        <v>0</v>
      </c>
      <c r="H123" s="16" t="n">
        <f aca="false">IF($N$12="Excluded",0,IF(OR($N$12&lt;&gt;"Complete",Assumptions!$D$42&lt;&gt;"Complete"),"n.a.",(MAX(0,H122)-MAX(0,-H122)*Assumptions!$D$10)*INDEX(Initiatives!$P$7:$P$16,$M$12)))</f>
        <v>0</v>
      </c>
      <c r="I123" s="16" t="n">
        <f aca="false">IF($N$12="Excluded",0,IF(OR($N$12&lt;&gt;"Complete",Assumptions!$D$42&lt;&gt;"Complete"),"n.a.",(MAX(0,I122)-MAX(0,-I122)*Assumptions!$D$10)*INDEX(Initiatives!$P$7:$P$16,$M$12)))</f>
        <v>0</v>
      </c>
      <c r="J123" s="8"/>
      <c r="K123" s="2"/>
      <c r="L123" s="2"/>
      <c r="M123" s="2"/>
      <c r="N123" s="2"/>
      <c r="O123" s="2"/>
      <c r="P123" s="2"/>
      <c r="Q123" s="2"/>
      <c r="R123" s="2"/>
      <c r="S123" s="2"/>
      <c r="T123" s="2"/>
      <c r="U123" s="2"/>
      <c r="V123" s="2"/>
      <c r="W123" s="2"/>
      <c r="X123" s="2"/>
      <c r="Y123" s="2"/>
      <c r="Z123" s="2"/>
      <c r="AA123" s="2"/>
      <c r="AB123" s="2"/>
      <c r="AC123" s="2"/>
      <c r="AD123" s="2"/>
    </row>
    <row r="124" customFormat="false" ht="21.75" hidden="false" customHeight="true" outlineLevel="0" collapsed="false">
      <c r="A124" s="1"/>
      <c r="B124" s="1"/>
      <c r="C124" s="2" t="s">
        <v>99</v>
      </c>
      <c r="D124" s="16" t="n">
        <f aca="false">IF($N$12="Excluded",0,IF(OR($N$12&lt;&gt;"Complete",Assumptions!$D$42&lt;&gt;"Complete"),"n.a.",INDEX(Initiatives!$J$7:$J$16,$M$12)*Assumptions!$E$28*(1-INDEX(Initiatives!$P$7:$P$16,$M$12)*INDEX(Initiatives!$Q$7:$Q$16,$M$12)*Assumptions!$D$10)))</f>
        <v>0</v>
      </c>
      <c r="E124" s="16" t="n">
        <f aca="false">IF($N$12="Excluded",0,IF(OR($N$12&lt;&gt;"Complete",Assumptions!$D$42&lt;&gt;"Complete"),"n.a.",0))</f>
        <v>0</v>
      </c>
      <c r="F124" s="16" t="n">
        <f aca="false">IF($N$12="Excluded",0,IF(OR($N$12&lt;&gt;"Complete",Assumptions!$D$42&lt;&gt;"Complete"),"n.a.",0))</f>
        <v>0</v>
      </c>
      <c r="G124" s="16" t="n">
        <f aca="false">IF($N$12="Excluded",0,IF(OR($N$12&lt;&gt;"Complete",Assumptions!$D$42&lt;&gt;"Complete"),"n.a.",0))</f>
        <v>0</v>
      </c>
      <c r="H124" s="16" t="n">
        <f aca="false">IF($N$12="Excluded",0,IF(OR($N$12&lt;&gt;"Complete",Assumptions!$D$42&lt;&gt;"Complete"),"n.a.",0))</f>
        <v>0</v>
      </c>
      <c r="I124" s="16" t="n">
        <f aca="false">IF($N$12="Excluded",0,IF(OR($N$12&lt;&gt;"Complete",Assumptions!$D$42&lt;&gt;"Complete"),"n.a.",0))</f>
        <v>0</v>
      </c>
      <c r="J124" s="8"/>
      <c r="K124" s="2"/>
      <c r="L124" s="2"/>
      <c r="M124" s="2"/>
      <c r="N124" s="2"/>
      <c r="O124" s="2"/>
      <c r="P124" s="2"/>
      <c r="Q124" s="2"/>
      <c r="R124" s="2"/>
      <c r="S124" s="2"/>
      <c r="T124" s="2"/>
      <c r="U124" s="2"/>
      <c r="V124" s="2"/>
      <c r="W124" s="2"/>
      <c r="X124" s="2"/>
      <c r="Y124" s="2"/>
      <c r="Z124" s="2"/>
      <c r="AA124" s="2"/>
      <c r="AB124" s="2"/>
      <c r="AC124" s="2"/>
      <c r="AD124" s="2"/>
    </row>
    <row r="125" customFormat="false" ht="21.75" hidden="false" customHeight="true" outlineLevel="0" collapsed="false">
      <c r="A125" s="1"/>
      <c r="B125" s="1"/>
      <c r="C125" s="2" t="s">
        <v>119</v>
      </c>
      <c r="D125" s="16" t="n">
        <f aca="false">IF($N$12="Excluded",0,IF(OR($N$12&lt;&gt;"Complete",Assumptions!$D$42&lt;&gt;"Complete"),"n.a.",INDEX(Initiatives!$K$7:$K$16,$M$12)*Assumptions!$E$31))</f>
        <v>0</v>
      </c>
      <c r="E125" s="16" t="n">
        <f aca="false">IF($N$12="Excluded",0,IF(OR($N$12&lt;&gt;"Complete",Assumptions!$D$42&lt;&gt;"Complete"),"n.a.",0))</f>
        <v>0</v>
      </c>
      <c r="F125" s="16" t="n">
        <f aca="false">IF($N$12="Excluded",0,IF(OR($N$12&lt;&gt;"Complete",Assumptions!$D$42&lt;&gt;"Complete"),"n.a.",0))</f>
        <v>0</v>
      </c>
      <c r="G125" s="16" t="n">
        <f aca="false">IF($N$12="Excluded",0,IF(OR($N$12&lt;&gt;"Complete",Assumptions!$D$42&lt;&gt;"Complete"),"n.a.",0))</f>
        <v>0</v>
      </c>
      <c r="H125" s="16" t="n">
        <f aca="false">IF($N$12="Excluded",0,IF(OR($N$12&lt;&gt;"Complete",Assumptions!$D$42&lt;&gt;"Complete"),"n.a.",0))</f>
        <v>0</v>
      </c>
      <c r="I125" s="16" t="n">
        <f aca="false">IF($N$12="Excluded",0,IF(OR($N$12&lt;&gt;"Complete",Assumptions!$D$42&lt;&gt;"Complete"),"n.a.",0))</f>
        <v>0</v>
      </c>
      <c r="J125" s="8"/>
      <c r="K125" s="2"/>
      <c r="L125" s="2"/>
      <c r="M125" s="2"/>
      <c r="N125" s="2"/>
      <c r="O125" s="2"/>
      <c r="P125" s="2"/>
      <c r="Q125" s="2"/>
      <c r="R125" s="2"/>
      <c r="S125" s="2"/>
      <c r="T125" s="2"/>
      <c r="U125" s="2"/>
      <c r="V125" s="2"/>
      <c r="W125" s="2"/>
      <c r="X125" s="2"/>
      <c r="Y125" s="2"/>
      <c r="Z125" s="2"/>
      <c r="AA125" s="2"/>
      <c r="AB125" s="2"/>
      <c r="AC125" s="2"/>
      <c r="AD125" s="2"/>
    </row>
    <row r="126" customFormat="false" ht="21.75" hidden="false" customHeight="true" outlineLevel="0" collapsed="false">
      <c r="A126" s="1"/>
      <c r="B126" s="1"/>
      <c r="C126" s="2" t="s">
        <v>120</v>
      </c>
      <c r="D126" s="16" t="n">
        <f aca="false">IF($N$12="Excluded",0,IF(OR($N$12&lt;&gt;"Complete",Assumptions!$D$42&lt;&gt;"Complete"),"n.a.",INDEX(Initiatives!$L$7:$L$16,$M$12)*Assumptions!$E$31))</f>
        <v>0</v>
      </c>
      <c r="E126" s="16" t="n">
        <f aca="false">IF($N$12="Excluded",0,IF(OR($N$12&lt;&gt;"Complete",Assumptions!$D$42&lt;&gt;"Complete"),"n.a.",0))</f>
        <v>0</v>
      </c>
      <c r="F126" s="16" t="n">
        <f aca="false">IF($N$12="Excluded",0,IF(OR($N$12&lt;&gt;"Complete",Assumptions!$D$42&lt;&gt;"Complete"),"n.a.",0))</f>
        <v>0</v>
      </c>
      <c r="G126" s="16" t="n">
        <f aca="false">IF($N$12="Excluded",0,IF(OR($N$12&lt;&gt;"Complete",Assumptions!$D$42&lt;&gt;"Complete"),"n.a.",0))</f>
        <v>0</v>
      </c>
      <c r="H126" s="16" t="n">
        <f aca="false">IF($N$12="Excluded",0,IF(OR($N$12&lt;&gt;"Complete",Assumptions!$D$42&lt;&gt;"Complete"),"n.a.",0))</f>
        <v>0</v>
      </c>
      <c r="I126" s="16" t="n">
        <f aca="false">IF($N$12="Excluded",0,IF(OR($N$12&lt;&gt;"Complete",Assumptions!$D$42&lt;&gt;"Complete"),"n.a.",0))</f>
        <v>0</v>
      </c>
      <c r="J126" s="8"/>
      <c r="K126" s="2"/>
      <c r="L126" s="2"/>
      <c r="M126" s="2"/>
      <c r="N126" s="2"/>
      <c r="O126" s="2"/>
      <c r="P126" s="2"/>
      <c r="Q126" s="2"/>
      <c r="R126" s="2"/>
      <c r="S126" s="2"/>
      <c r="T126" s="2"/>
      <c r="U126" s="2"/>
      <c r="V126" s="2"/>
      <c r="W126" s="2"/>
      <c r="X126" s="2"/>
      <c r="Y126" s="2"/>
      <c r="Z126" s="2"/>
      <c r="AA126" s="2"/>
      <c r="AB126" s="2"/>
      <c r="AC126" s="2"/>
      <c r="AD126" s="2"/>
    </row>
    <row r="127" customFormat="false" ht="21.75" hidden="false" customHeight="true" outlineLevel="0" collapsed="false">
      <c r="A127" s="1"/>
      <c r="B127" s="1"/>
      <c r="C127" s="38" t="s">
        <v>32</v>
      </c>
      <c r="D127" s="39" t="n">
        <f aca="false">IF($N$12="Excluded",0,IF(OR($N$12&lt;&gt;"Complete",Assumptions!$D$42&lt;&gt;"Complete"),"n.a.",D122-D123-SUM(D124:D126)))</f>
        <v>0</v>
      </c>
      <c r="E127" s="39" t="n">
        <f aca="false">IF($N$12="Excluded",0,IF(OR($N$12&lt;&gt;"Complete",Assumptions!$D$42&lt;&gt;"Complete"),"n.a.",E122-E123-SUM(E124:E126)))</f>
        <v>0</v>
      </c>
      <c r="F127" s="39" t="n">
        <f aca="false">IF($N$12="Excluded",0,IF(OR($N$12&lt;&gt;"Complete",Assumptions!$D$42&lt;&gt;"Complete"),"n.a.",F122-F123-SUM(F124:F126)))</f>
        <v>0</v>
      </c>
      <c r="G127" s="39" t="n">
        <f aca="false">IF($N$12="Excluded",0,IF(OR($N$12&lt;&gt;"Complete",Assumptions!$D$42&lt;&gt;"Complete"),"n.a.",G122-G123-SUM(G124:G126)))</f>
        <v>0</v>
      </c>
      <c r="H127" s="39" t="n">
        <f aca="false">IF($N$12="Excluded",0,IF(OR($N$12&lt;&gt;"Complete",Assumptions!$D$42&lt;&gt;"Complete"),"n.a.",H122-H123-SUM(H124:H126)))</f>
        <v>0</v>
      </c>
      <c r="I127" s="39" t="n">
        <f aca="false">IF($N$12="Excluded",0,IF(OR($N$12&lt;&gt;"Complete",Assumptions!$D$42&lt;&gt;"Complete"),"n.a.",I122-I123-SUM(I124:I126)))</f>
        <v>0</v>
      </c>
      <c r="J127" s="34"/>
      <c r="K127" s="2"/>
      <c r="L127" s="2"/>
      <c r="M127" s="2"/>
      <c r="N127" s="2"/>
      <c r="O127" s="2"/>
      <c r="P127" s="2"/>
      <c r="Q127" s="2"/>
      <c r="R127" s="2"/>
      <c r="S127" s="2"/>
      <c r="T127" s="2"/>
      <c r="U127" s="2"/>
      <c r="V127" s="2"/>
      <c r="W127" s="2"/>
      <c r="X127" s="2"/>
      <c r="Y127" s="2"/>
      <c r="Z127" s="2"/>
      <c r="AA127" s="2"/>
      <c r="AB127" s="2"/>
      <c r="AC127" s="2"/>
      <c r="AD127" s="2"/>
    </row>
    <row r="128" customFormat="false" ht="21.75" hidden="false" customHeight="true" outlineLevel="0" collapsed="false">
      <c r="A128" s="1"/>
      <c r="B128" s="1"/>
      <c r="C128" s="38" t="s">
        <v>104</v>
      </c>
      <c r="D128" s="39" t="n">
        <f aca="false">IF($N$12="Excluded",0,IF(OR($N$12&lt;&gt;"Complete",Assumptions!$D$42&lt;&gt;"Complete"),"n.a.",D127/(1+Assumptions!$D$11)^D$5))</f>
        <v>0</v>
      </c>
      <c r="E128" s="39" t="n">
        <f aca="false">IF($N$12="Excluded",0,IF(OR($N$12&lt;&gt;"Complete",Assumptions!$D$42&lt;&gt;"Complete"),"n.a.",E127/(1+Assumptions!$D$11)^E$5))</f>
        <v>0</v>
      </c>
      <c r="F128" s="39" t="n">
        <f aca="false">IF($N$12="Excluded",0,IF(OR($N$12&lt;&gt;"Complete",Assumptions!$D$42&lt;&gt;"Complete"),"n.a.",F127/(1+Assumptions!$D$11)^F$5))</f>
        <v>0</v>
      </c>
      <c r="G128" s="39" t="n">
        <f aca="false">IF($N$12="Excluded",0,IF(OR($N$12&lt;&gt;"Complete",Assumptions!$D$42&lt;&gt;"Complete"),"n.a.",G127/(1+Assumptions!$D$11)^G$5))</f>
        <v>0</v>
      </c>
      <c r="H128" s="39" t="n">
        <f aca="false">IF($N$12="Excluded",0,IF(OR($N$12&lt;&gt;"Complete",Assumptions!$D$42&lt;&gt;"Complete"),"n.a.",H127/(1+Assumptions!$D$11)^H$5))</f>
        <v>0</v>
      </c>
      <c r="I128" s="39" t="n">
        <f aca="false">IF($N$12="Excluded",0,IF(OR($N$12&lt;&gt;"Complete",Assumptions!$D$42&lt;&gt;"Complete"),"n.a.",I127/(1+Assumptions!$D$11)^I$5))</f>
        <v>0</v>
      </c>
      <c r="J128" s="33" t="n">
        <f aca="false">IF(COUNT(D128:I128)=6,SUM(D128:I128),"n.a.")</f>
        <v>0</v>
      </c>
      <c r="K128" s="2"/>
      <c r="L128" s="2"/>
      <c r="M128" s="2"/>
      <c r="N128" s="2"/>
      <c r="O128" s="2"/>
      <c r="P128" s="2"/>
      <c r="Q128" s="2"/>
      <c r="R128" s="2"/>
      <c r="S128" s="2"/>
      <c r="T128" s="2"/>
      <c r="U128" s="2"/>
      <c r="V128" s="2"/>
      <c r="W128" s="2"/>
      <c r="X128" s="2"/>
      <c r="Y128" s="2"/>
      <c r="Z128" s="2"/>
      <c r="AA128" s="2"/>
      <c r="AB128" s="2"/>
      <c r="AC128" s="2"/>
      <c r="AD128" s="2"/>
    </row>
    <row r="129" customFormat="false" ht="21.75" hidden="false" customHeight="true" outlineLevel="0" collapsed="false">
      <c r="A129" s="1"/>
      <c r="B129" s="1"/>
      <c r="C129" s="2"/>
      <c r="D129" s="8"/>
      <c r="E129" s="8"/>
      <c r="F129" s="8"/>
      <c r="G129" s="8"/>
      <c r="H129" s="8"/>
      <c r="I129" s="8"/>
      <c r="J129" s="8"/>
      <c r="K129" s="2"/>
      <c r="L129" s="2"/>
      <c r="M129" s="2"/>
      <c r="N129" s="2"/>
      <c r="O129" s="2"/>
      <c r="P129" s="2"/>
      <c r="Q129" s="2"/>
      <c r="R129" s="2"/>
      <c r="S129" s="2"/>
      <c r="T129" s="2"/>
      <c r="U129" s="2"/>
      <c r="V129" s="2"/>
      <c r="W129" s="2"/>
      <c r="X129" s="2"/>
      <c r="Y129" s="2"/>
      <c r="Z129" s="2"/>
      <c r="AA129" s="2"/>
      <c r="AB129" s="2"/>
      <c r="AC129" s="2"/>
      <c r="AD129" s="2"/>
    </row>
    <row r="130" customFormat="false" ht="21.75" hidden="false" customHeight="true" outlineLevel="0" collapsed="false">
      <c r="A130" s="1"/>
      <c r="B130" s="1"/>
      <c r="C130" s="2"/>
      <c r="D130" s="8"/>
      <c r="E130" s="8"/>
      <c r="F130" s="8"/>
      <c r="G130" s="8"/>
      <c r="H130" s="8"/>
      <c r="I130" s="8"/>
      <c r="J130" s="8"/>
      <c r="K130" s="2"/>
      <c r="L130" s="2"/>
      <c r="M130" s="2"/>
      <c r="N130" s="2"/>
      <c r="O130" s="2"/>
      <c r="P130" s="2"/>
      <c r="Q130" s="2"/>
      <c r="R130" s="2"/>
      <c r="S130" s="2"/>
      <c r="T130" s="2"/>
      <c r="U130" s="2"/>
      <c r="V130" s="2"/>
      <c r="W130" s="2"/>
      <c r="X130" s="2"/>
      <c r="Y130" s="2"/>
      <c r="Z130" s="2"/>
      <c r="AA130" s="2"/>
      <c r="AB130" s="2"/>
      <c r="AC130" s="2"/>
      <c r="AD130" s="2"/>
    </row>
    <row r="131" customFormat="false" ht="21.75" hidden="false" customHeight="true" outlineLevel="0" collapsed="false">
      <c r="A131" s="1"/>
      <c r="B131" s="1"/>
      <c r="C131" s="2"/>
      <c r="D131" s="8"/>
      <c r="E131" s="8"/>
      <c r="F131" s="8"/>
      <c r="G131" s="8"/>
      <c r="H131" s="8"/>
      <c r="I131" s="8"/>
      <c r="J131" s="8"/>
      <c r="K131" s="2"/>
      <c r="L131" s="2"/>
      <c r="M131" s="2"/>
      <c r="N131" s="2"/>
      <c r="O131" s="2"/>
      <c r="P131" s="2"/>
      <c r="Q131" s="2"/>
      <c r="R131" s="2"/>
      <c r="S131" s="2"/>
      <c r="T131" s="2"/>
      <c r="U131" s="2"/>
      <c r="V131" s="2"/>
      <c r="W131" s="2"/>
      <c r="X131" s="2"/>
      <c r="Y131" s="2"/>
      <c r="Z131" s="2"/>
      <c r="AA131" s="2"/>
      <c r="AB131" s="2"/>
      <c r="AC131" s="2"/>
      <c r="AD131" s="2"/>
    </row>
    <row r="132" customFormat="false" ht="21.75" hidden="false" customHeight="true" outlineLevel="0" collapsed="false">
      <c r="A132" s="1"/>
      <c r="B132" s="1"/>
      <c r="C132" s="2"/>
      <c r="D132" s="8"/>
      <c r="E132" s="8"/>
      <c r="F132" s="8"/>
      <c r="G132" s="8"/>
      <c r="H132" s="8"/>
      <c r="I132" s="8"/>
      <c r="J132" s="8"/>
      <c r="K132" s="2"/>
      <c r="L132" s="2"/>
      <c r="M132" s="2"/>
      <c r="N132" s="2"/>
      <c r="O132" s="2"/>
      <c r="P132" s="2"/>
      <c r="Q132" s="2"/>
      <c r="R132" s="2"/>
      <c r="S132" s="2"/>
      <c r="T132" s="2"/>
      <c r="U132" s="2"/>
      <c r="V132" s="2"/>
      <c r="W132" s="2"/>
      <c r="X132" s="2"/>
      <c r="Y132" s="2"/>
      <c r="Z132" s="2"/>
      <c r="AA132" s="2"/>
      <c r="AB132" s="2"/>
      <c r="AC132" s="2"/>
      <c r="AD132" s="2"/>
    </row>
    <row r="133" customFormat="false" ht="21.75" hidden="false" customHeight="true" outlineLevel="0" collapsed="false">
      <c r="A133" s="1"/>
      <c r="B133" s="1"/>
      <c r="C133" s="35" t="s">
        <v>103</v>
      </c>
      <c r="D133" s="36" t="n">
        <f aca="false">IF($M$13=0,"Invalid ID",INDEX(Initiatives!$D$7:$D$16,$M$13))</f>
        <v>0</v>
      </c>
      <c r="E133" s="10"/>
      <c r="F133" s="10"/>
      <c r="G133" s="10"/>
      <c r="H133" s="10"/>
      <c r="I133" s="10"/>
      <c r="J133" s="10"/>
      <c r="K133" s="2"/>
      <c r="L133" s="2"/>
      <c r="M133" s="2"/>
      <c r="N133" s="2"/>
      <c r="O133" s="2"/>
      <c r="P133" s="2"/>
      <c r="Q133" s="2"/>
      <c r="R133" s="2"/>
      <c r="S133" s="2"/>
      <c r="T133" s="2"/>
      <c r="U133" s="2"/>
      <c r="V133" s="2"/>
      <c r="W133" s="2"/>
      <c r="X133" s="2"/>
      <c r="Y133" s="2"/>
      <c r="Z133" s="2"/>
      <c r="AA133" s="2"/>
      <c r="AB133" s="2"/>
      <c r="AC133" s="2"/>
      <c r="AD133" s="2"/>
    </row>
    <row r="134" customFormat="false" ht="21.75" hidden="false" customHeight="true" outlineLevel="0" collapsed="false">
      <c r="A134" s="1"/>
      <c r="B134" s="1"/>
      <c r="C134" s="2" t="s">
        <v>113</v>
      </c>
      <c r="D134" s="37" t="n">
        <f aca="false">IF($N$13="Excluded",0,IF(OR($N$13&lt;&gt;"Complete",Assumptions!$D$42&lt;&gt;"Complete"),"n.a.",0))</f>
        <v>0</v>
      </c>
      <c r="E134" s="37" t="n">
        <f aca="false">IF($N$13="Excluded",0,IF(OR($N$13&lt;&gt;"Complete",Assumptions!$D$42&lt;&gt;"Complete"),"n.a.",(IF(INDEX(Initiatives!$N$7:$N$16,$M$13)=0,MAX(0,12-(INDEX(Initiatives!$M$7:$M$16,$M$13)-1+Assumptions!$E$34)),MIN(MAX(0,12-(INDEX(Initiatives!$M$7:$M$16,$M$13)-1+Assumptions!$E$34)),INDEX(Initiatives!$N$7:$N$16,$M$13))^2/(2*MAX(1,INDEX(Initiatives!$N$7:$N$16,$M$13)))+MAX(0,MAX(0,12-(INDEX(Initiatives!$M$7:$M$16,$M$13)-1+Assumptions!$E$34))-INDEX(Initiatives!$N$7:$N$16,$M$13)))-IF(INDEX(Initiatives!$N$7:$N$16,$M$13)=0,MAX(0,0-(INDEX(Initiatives!$M$7:$M$16,$M$13)-1+Assumptions!$E$34)),MIN(MAX(0,0-(INDEX(Initiatives!$M$7:$M$16,$M$13)-1+Assumptions!$E$34)),INDEX(Initiatives!$N$7:$N$16,$M$13))^2/(2*MAX(1,INDEX(Initiatives!$N$7:$N$16,$M$13)))+MAX(0,MAX(0,0-(INDEX(Initiatives!$M$7:$M$16,$M$13)-1+Assumptions!$E$34))-INDEX(Initiatives!$N$7:$N$16,$M$13))))/12))</f>
        <v>0</v>
      </c>
      <c r="F134" s="37" t="n">
        <f aca="false">IF($N$13="Excluded",0,IF(OR($N$13&lt;&gt;"Complete",Assumptions!$D$42&lt;&gt;"Complete"),"n.a.",(IF(INDEX(Initiatives!$N$7:$N$16,$M$13)=0,MAX(0,24-(INDEX(Initiatives!$M$7:$M$16,$M$13)-1+Assumptions!$E$34)),MIN(MAX(0,24-(INDEX(Initiatives!$M$7:$M$16,$M$13)-1+Assumptions!$E$34)),INDEX(Initiatives!$N$7:$N$16,$M$13))^2/(2*MAX(1,INDEX(Initiatives!$N$7:$N$16,$M$13)))+MAX(0,MAX(0,24-(INDEX(Initiatives!$M$7:$M$16,$M$13)-1+Assumptions!$E$34))-INDEX(Initiatives!$N$7:$N$16,$M$13)))-IF(INDEX(Initiatives!$N$7:$N$16,$M$13)=0,MAX(0,12-(INDEX(Initiatives!$M$7:$M$16,$M$13)-1+Assumptions!$E$34)),MIN(MAX(0,12-(INDEX(Initiatives!$M$7:$M$16,$M$13)-1+Assumptions!$E$34)),INDEX(Initiatives!$N$7:$N$16,$M$13))^2/(2*MAX(1,INDEX(Initiatives!$N$7:$N$16,$M$13)))+MAX(0,MAX(0,12-(INDEX(Initiatives!$M$7:$M$16,$M$13)-1+Assumptions!$E$34))-INDEX(Initiatives!$N$7:$N$16,$M$13))))/12))</f>
        <v>0</v>
      </c>
      <c r="G134" s="37" t="n">
        <f aca="false">IF($N$13="Excluded",0,IF(OR($N$13&lt;&gt;"Complete",Assumptions!$D$42&lt;&gt;"Complete"),"n.a.",(IF(INDEX(Initiatives!$N$7:$N$16,$M$13)=0,MAX(0,36-(INDEX(Initiatives!$M$7:$M$16,$M$13)-1+Assumptions!$E$34)),MIN(MAX(0,36-(INDEX(Initiatives!$M$7:$M$16,$M$13)-1+Assumptions!$E$34)),INDEX(Initiatives!$N$7:$N$16,$M$13))^2/(2*MAX(1,INDEX(Initiatives!$N$7:$N$16,$M$13)))+MAX(0,MAX(0,36-(INDEX(Initiatives!$M$7:$M$16,$M$13)-1+Assumptions!$E$34))-INDEX(Initiatives!$N$7:$N$16,$M$13)))-IF(INDEX(Initiatives!$N$7:$N$16,$M$13)=0,MAX(0,24-(INDEX(Initiatives!$M$7:$M$16,$M$13)-1+Assumptions!$E$34)),MIN(MAX(0,24-(INDEX(Initiatives!$M$7:$M$16,$M$13)-1+Assumptions!$E$34)),INDEX(Initiatives!$N$7:$N$16,$M$13))^2/(2*MAX(1,INDEX(Initiatives!$N$7:$N$16,$M$13)))+MAX(0,MAX(0,24-(INDEX(Initiatives!$M$7:$M$16,$M$13)-1+Assumptions!$E$34))-INDEX(Initiatives!$N$7:$N$16,$M$13))))/12))</f>
        <v>0</v>
      </c>
      <c r="H134" s="37" t="n">
        <f aca="false">IF($N$13="Excluded",0,IF(OR($N$13&lt;&gt;"Complete",Assumptions!$D$42&lt;&gt;"Complete"),"n.a.",(IF(INDEX(Initiatives!$N$7:$N$16,$M$13)=0,MAX(0,48-(INDEX(Initiatives!$M$7:$M$16,$M$13)-1+Assumptions!$E$34)),MIN(MAX(0,48-(INDEX(Initiatives!$M$7:$M$16,$M$13)-1+Assumptions!$E$34)),INDEX(Initiatives!$N$7:$N$16,$M$13))^2/(2*MAX(1,INDEX(Initiatives!$N$7:$N$16,$M$13)))+MAX(0,MAX(0,48-(INDEX(Initiatives!$M$7:$M$16,$M$13)-1+Assumptions!$E$34))-INDEX(Initiatives!$N$7:$N$16,$M$13)))-IF(INDEX(Initiatives!$N$7:$N$16,$M$13)=0,MAX(0,36-(INDEX(Initiatives!$M$7:$M$16,$M$13)-1+Assumptions!$E$34)),MIN(MAX(0,36-(INDEX(Initiatives!$M$7:$M$16,$M$13)-1+Assumptions!$E$34)),INDEX(Initiatives!$N$7:$N$16,$M$13))^2/(2*MAX(1,INDEX(Initiatives!$N$7:$N$16,$M$13)))+MAX(0,MAX(0,36-(INDEX(Initiatives!$M$7:$M$16,$M$13)-1+Assumptions!$E$34))-INDEX(Initiatives!$N$7:$N$16,$M$13))))/12))</f>
        <v>0</v>
      </c>
      <c r="I134" s="37" t="n">
        <f aca="false">IF($N$13="Excluded",0,IF(OR($N$13&lt;&gt;"Complete",Assumptions!$D$42&lt;&gt;"Complete"),"n.a.",(IF(INDEX(Initiatives!$N$7:$N$16,$M$13)=0,MAX(0,60-(INDEX(Initiatives!$M$7:$M$16,$M$13)-1+Assumptions!$E$34)),MIN(MAX(0,60-(INDEX(Initiatives!$M$7:$M$16,$M$13)-1+Assumptions!$E$34)),INDEX(Initiatives!$N$7:$N$16,$M$13))^2/(2*MAX(1,INDEX(Initiatives!$N$7:$N$16,$M$13)))+MAX(0,MAX(0,60-(INDEX(Initiatives!$M$7:$M$16,$M$13)-1+Assumptions!$E$34))-INDEX(Initiatives!$N$7:$N$16,$M$13)))-IF(INDEX(Initiatives!$N$7:$N$16,$M$13)=0,MAX(0,48-(INDEX(Initiatives!$M$7:$M$16,$M$13)-1+Assumptions!$E$34)),MIN(MAX(0,48-(INDEX(Initiatives!$M$7:$M$16,$M$13)-1+Assumptions!$E$34)),INDEX(Initiatives!$N$7:$N$16,$M$13))^2/(2*MAX(1,INDEX(Initiatives!$N$7:$N$16,$M$13)))+MAX(0,MAX(0,48-(INDEX(Initiatives!$M$7:$M$16,$M$13)-1+Assumptions!$E$34))-INDEX(Initiatives!$N$7:$N$16,$M$13))))/12))</f>
        <v>0</v>
      </c>
      <c r="J134" s="8"/>
      <c r="K134" s="2"/>
      <c r="L134" s="2"/>
      <c r="M134" s="2"/>
      <c r="N134" s="2"/>
      <c r="O134" s="2"/>
      <c r="P134" s="2"/>
      <c r="Q134" s="2"/>
      <c r="R134" s="2"/>
      <c r="S134" s="2"/>
      <c r="T134" s="2"/>
      <c r="U134" s="2"/>
      <c r="V134" s="2"/>
      <c r="W134" s="2"/>
      <c r="X134" s="2"/>
      <c r="Y134" s="2"/>
      <c r="Z134" s="2"/>
      <c r="AA134" s="2"/>
      <c r="AB134" s="2"/>
      <c r="AC134" s="2"/>
      <c r="AD134" s="2"/>
    </row>
    <row r="135" customFormat="false" ht="21.75" hidden="false" customHeight="true" outlineLevel="0" collapsed="false">
      <c r="A135" s="1"/>
      <c r="B135" s="1"/>
      <c r="C135" s="2" t="s">
        <v>114</v>
      </c>
      <c r="D135" s="16" t="n">
        <f aca="false">IF($N$13="Excluded",0,IF(OR($N$13&lt;&gt;"Complete",Assumptions!$D$42&lt;&gt;"Complete"),"n.a.",D134*INDEX(Initiatives!$F$7:$F$16,$M$13)*INDEX(Initiatives!$G$7:$G$16,$M$13)*Assumptions!E$16))</f>
        <v>0</v>
      </c>
      <c r="E135" s="16" t="n">
        <f aca="false">IF($N$13="Excluded",0,IF(OR($N$13&lt;&gt;"Complete",Assumptions!$D$42&lt;&gt;"Complete"),"n.a.",E134*INDEX(Initiatives!$F$7:$F$16,$M$13)*INDEX(Initiatives!$G$7:$G$16,$M$13)*Assumptions!F$16))</f>
        <v>0</v>
      </c>
      <c r="F135" s="16" t="n">
        <f aca="false">IF($N$13="Excluded",0,IF(OR($N$13&lt;&gt;"Complete",Assumptions!$D$42&lt;&gt;"Complete"),"n.a.",F134*INDEX(Initiatives!$F$7:$F$16,$M$13)*INDEX(Initiatives!$G$7:$G$16,$M$13)*Assumptions!G$16))</f>
        <v>0</v>
      </c>
      <c r="G135" s="16" t="n">
        <f aca="false">IF($N$13="Excluded",0,IF(OR($N$13&lt;&gt;"Complete",Assumptions!$D$42&lt;&gt;"Complete"),"n.a.",G134*INDEX(Initiatives!$F$7:$F$16,$M$13)*INDEX(Initiatives!$G$7:$G$16,$M$13)*Assumptions!H$16))</f>
        <v>0</v>
      </c>
      <c r="H135" s="16" t="n">
        <f aca="false">IF($N$13="Excluded",0,IF(OR($N$13&lt;&gt;"Complete",Assumptions!$D$42&lt;&gt;"Complete"),"n.a.",H134*INDEX(Initiatives!$F$7:$F$16,$M$13)*INDEX(Initiatives!$G$7:$G$16,$M$13)*Assumptions!I$16))</f>
        <v>0</v>
      </c>
      <c r="I135" s="16" t="n">
        <f aca="false">IF($N$13="Excluded",0,IF(OR($N$13&lt;&gt;"Complete",Assumptions!$D$42&lt;&gt;"Complete"),"n.a.",I134*INDEX(Initiatives!$F$7:$F$16,$M$13)*INDEX(Initiatives!$G$7:$G$16,$M$13)*Assumptions!J$16))</f>
        <v>0</v>
      </c>
      <c r="J135" s="8"/>
      <c r="K135" s="2"/>
      <c r="L135" s="2"/>
      <c r="M135" s="2"/>
      <c r="N135" s="2"/>
      <c r="O135" s="2"/>
      <c r="P135" s="2"/>
      <c r="Q135" s="2"/>
      <c r="R135" s="2"/>
      <c r="S135" s="2"/>
      <c r="T135" s="2"/>
      <c r="U135" s="2"/>
      <c r="V135" s="2"/>
      <c r="W135" s="2"/>
      <c r="X135" s="2"/>
      <c r="Y135" s="2"/>
      <c r="Z135" s="2"/>
      <c r="AA135" s="2"/>
      <c r="AB135" s="2"/>
      <c r="AC135" s="2"/>
      <c r="AD135" s="2"/>
    </row>
    <row r="136" customFormat="false" ht="21.75" hidden="false" customHeight="true" outlineLevel="0" collapsed="false">
      <c r="A136" s="1"/>
      <c r="B136" s="1"/>
      <c r="C136" s="2" t="s">
        <v>115</v>
      </c>
      <c r="D136" s="16" t="n">
        <f aca="false">IF($N$13="Excluded",0,IF(OR($N$13&lt;&gt;"Complete",Assumptions!$D$42&lt;&gt;"Complete"),"n.a.",D134*INDEX(Initiatives!$H$7:$H$16,$M$13)*Assumptions!E$19))</f>
        <v>0</v>
      </c>
      <c r="E136" s="16" t="n">
        <f aca="false">IF($N$13="Excluded",0,IF(OR($N$13&lt;&gt;"Complete",Assumptions!$D$42&lt;&gt;"Complete"),"n.a.",E134*INDEX(Initiatives!$H$7:$H$16,$M$13)*Assumptions!F$19))</f>
        <v>0</v>
      </c>
      <c r="F136" s="16" t="n">
        <f aca="false">IF($N$13="Excluded",0,IF(OR($N$13&lt;&gt;"Complete",Assumptions!$D$42&lt;&gt;"Complete"),"n.a.",F134*INDEX(Initiatives!$H$7:$H$16,$M$13)*Assumptions!G$19))</f>
        <v>0</v>
      </c>
      <c r="G136" s="16" t="n">
        <f aca="false">IF($N$13="Excluded",0,IF(OR($N$13&lt;&gt;"Complete",Assumptions!$D$42&lt;&gt;"Complete"),"n.a.",G134*INDEX(Initiatives!$H$7:$H$16,$M$13)*Assumptions!H$19))</f>
        <v>0</v>
      </c>
      <c r="H136" s="16" t="n">
        <f aca="false">IF($N$13="Excluded",0,IF(OR($N$13&lt;&gt;"Complete",Assumptions!$D$42&lt;&gt;"Complete"),"n.a.",H134*INDEX(Initiatives!$H$7:$H$16,$M$13)*Assumptions!I$19))</f>
        <v>0</v>
      </c>
      <c r="I136" s="16" t="n">
        <f aca="false">IF($N$13="Excluded",0,IF(OR($N$13&lt;&gt;"Complete",Assumptions!$D$42&lt;&gt;"Complete"),"n.a.",I134*INDEX(Initiatives!$H$7:$H$16,$M$13)*Assumptions!J$19))</f>
        <v>0</v>
      </c>
      <c r="J136" s="8"/>
      <c r="K136" s="2"/>
      <c r="L136" s="2"/>
      <c r="M136" s="2"/>
      <c r="N136" s="2"/>
      <c r="O136" s="2"/>
      <c r="P136" s="2"/>
      <c r="Q136" s="2"/>
      <c r="R136" s="2"/>
      <c r="S136" s="2"/>
      <c r="T136" s="2"/>
      <c r="U136" s="2"/>
      <c r="V136" s="2"/>
      <c r="W136" s="2"/>
      <c r="X136" s="2"/>
      <c r="Y136" s="2"/>
      <c r="Z136" s="2"/>
      <c r="AA136" s="2"/>
      <c r="AB136" s="2"/>
      <c r="AC136" s="2"/>
      <c r="AD136" s="2"/>
    </row>
    <row r="137" customFormat="false" ht="21.75" hidden="false" customHeight="true" outlineLevel="0" collapsed="false">
      <c r="A137" s="1"/>
      <c r="B137" s="1"/>
      <c r="C137" s="2" t="s">
        <v>116</v>
      </c>
      <c r="D137" s="16" t="n">
        <f aca="false">IF($N$13="Excluded",0,IF(OR($N$13&lt;&gt;"Complete",Assumptions!$D$42&lt;&gt;"Complete"),"n.a.",SUM(D135:D136)))</f>
        <v>0</v>
      </c>
      <c r="E137" s="16" t="n">
        <f aca="false">IF($N$13="Excluded",0,IF(OR($N$13&lt;&gt;"Complete",Assumptions!$D$42&lt;&gt;"Complete"),"n.a.",SUM(E135:E136)))</f>
        <v>0</v>
      </c>
      <c r="F137" s="16" t="n">
        <f aca="false">IF($N$13="Excluded",0,IF(OR($N$13&lt;&gt;"Complete",Assumptions!$D$42&lt;&gt;"Complete"),"n.a.",SUM(F135:F136)))</f>
        <v>0</v>
      </c>
      <c r="G137" s="16" t="n">
        <f aca="false">IF($N$13="Excluded",0,IF(OR($N$13&lt;&gt;"Complete",Assumptions!$D$42&lt;&gt;"Complete"),"n.a.",SUM(G135:G136)))</f>
        <v>0</v>
      </c>
      <c r="H137" s="16" t="n">
        <f aca="false">IF($N$13="Excluded",0,IF(OR($N$13&lt;&gt;"Complete",Assumptions!$D$42&lt;&gt;"Complete"),"n.a.",SUM(H135:H136)))</f>
        <v>0</v>
      </c>
      <c r="I137" s="16" t="n">
        <f aca="false">IF($N$13="Excluded",0,IF(OR($N$13&lt;&gt;"Complete",Assumptions!$D$42&lt;&gt;"Complete"),"n.a.",SUM(I135:I136)))</f>
        <v>0</v>
      </c>
      <c r="J137" s="8"/>
      <c r="K137" s="2"/>
      <c r="L137" s="2"/>
      <c r="M137" s="2"/>
      <c r="N137" s="2"/>
      <c r="O137" s="2"/>
      <c r="P137" s="2"/>
      <c r="Q137" s="2"/>
      <c r="R137" s="2"/>
      <c r="S137" s="2"/>
      <c r="T137" s="2"/>
      <c r="U137" s="2"/>
      <c r="V137" s="2"/>
      <c r="W137" s="2"/>
      <c r="X137" s="2"/>
      <c r="Y137" s="2"/>
      <c r="Z137" s="2"/>
      <c r="AA137" s="2"/>
      <c r="AB137" s="2"/>
      <c r="AC137" s="2"/>
      <c r="AD137" s="2"/>
    </row>
    <row r="138" customFormat="false" ht="21.75" hidden="false" customHeight="true" outlineLevel="0" collapsed="false">
      <c r="A138" s="1"/>
      <c r="B138" s="1"/>
      <c r="C138" s="2" t="s">
        <v>117</v>
      </c>
      <c r="D138" s="16" t="n">
        <f aca="false">IF($N$13="Excluded",0,IF(OR($N$13&lt;&gt;"Complete",Assumptions!$D$42&lt;&gt;"Complete"),"n.a.",D137*MIN(1,INDEX(Initiatives!$O$7:$O$16,$M$13)*Assumptions!E$25)))</f>
        <v>0</v>
      </c>
      <c r="E138" s="16" t="n">
        <f aca="false">IF($N$13="Excluded",0,IF(OR($N$13&lt;&gt;"Complete",Assumptions!$D$42&lt;&gt;"Complete"),"n.a.",E137*MIN(1,INDEX(Initiatives!$O$7:$O$16,$M$13)*Assumptions!F$25)))</f>
        <v>0</v>
      </c>
      <c r="F138" s="16" t="n">
        <f aca="false">IF($N$13="Excluded",0,IF(OR($N$13&lt;&gt;"Complete",Assumptions!$D$42&lt;&gt;"Complete"),"n.a.",F137*MIN(1,INDEX(Initiatives!$O$7:$O$16,$M$13)*Assumptions!G$25)))</f>
        <v>0</v>
      </c>
      <c r="G138" s="16" t="n">
        <f aca="false">IF($N$13="Excluded",0,IF(OR($N$13&lt;&gt;"Complete",Assumptions!$D$42&lt;&gt;"Complete"),"n.a.",G137*MIN(1,INDEX(Initiatives!$O$7:$O$16,$M$13)*Assumptions!H$25)))</f>
        <v>0</v>
      </c>
      <c r="H138" s="16" t="n">
        <f aca="false">IF($N$13="Excluded",0,IF(OR($N$13&lt;&gt;"Complete",Assumptions!$D$42&lt;&gt;"Complete"),"n.a.",H137*MIN(1,INDEX(Initiatives!$O$7:$O$16,$M$13)*Assumptions!I$25)))</f>
        <v>0</v>
      </c>
      <c r="I138" s="16" t="n">
        <f aca="false">IF($N$13="Excluded",0,IF(OR($N$13&lt;&gt;"Complete",Assumptions!$D$42&lt;&gt;"Complete"),"n.a.",I137*MIN(1,INDEX(Initiatives!$O$7:$O$16,$M$13)*Assumptions!J$25)))</f>
        <v>0</v>
      </c>
      <c r="J138" s="8"/>
      <c r="K138" s="2"/>
      <c r="L138" s="2"/>
      <c r="M138" s="2"/>
      <c r="N138" s="2"/>
      <c r="O138" s="2"/>
      <c r="P138" s="2"/>
      <c r="Q138" s="2"/>
      <c r="R138" s="2"/>
      <c r="S138" s="2"/>
      <c r="T138" s="2"/>
      <c r="U138" s="2"/>
      <c r="V138" s="2"/>
      <c r="W138" s="2"/>
      <c r="X138" s="2"/>
      <c r="Y138" s="2"/>
      <c r="Z138" s="2"/>
      <c r="AA138" s="2"/>
      <c r="AB138" s="2"/>
      <c r="AC138" s="2"/>
      <c r="AD138" s="2"/>
    </row>
    <row r="139" customFormat="false" ht="21.75" hidden="false" customHeight="true" outlineLevel="0" collapsed="false">
      <c r="A139" s="1"/>
      <c r="B139" s="1"/>
      <c r="C139" s="2" t="s">
        <v>34</v>
      </c>
      <c r="D139" s="16" t="n">
        <f aca="false">IF($N$13="Excluded",0,IF(OR($N$13&lt;&gt;"Complete",Assumptions!$D$42&lt;&gt;"Complete"),"n.a.",0))</f>
        <v>0</v>
      </c>
      <c r="E139" s="16" t="n">
        <f aca="false">IF($N$13="Excluded",0,IF(OR($N$13&lt;&gt;"Complete",Assumptions!$D$42&lt;&gt;"Complete"),"n.a.",INDEX(Initiatives!$I$7:$I$16,$M$13)*Assumptions!F$22))</f>
        <v>0</v>
      </c>
      <c r="F139" s="16" t="n">
        <f aca="false">IF($N$13="Excluded",0,IF(OR($N$13&lt;&gt;"Complete",Assumptions!$D$42&lt;&gt;"Complete"),"n.a.",INDEX(Initiatives!$I$7:$I$16,$M$13)*Assumptions!G$22))</f>
        <v>0</v>
      </c>
      <c r="G139" s="16" t="n">
        <f aca="false">IF($N$13="Excluded",0,IF(OR($N$13&lt;&gt;"Complete",Assumptions!$D$42&lt;&gt;"Complete"),"n.a.",INDEX(Initiatives!$I$7:$I$16,$M$13)*Assumptions!H$22))</f>
        <v>0</v>
      </c>
      <c r="H139" s="16" t="n">
        <f aca="false">IF($N$13="Excluded",0,IF(OR($N$13&lt;&gt;"Complete",Assumptions!$D$42&lt;&gt;"Complete"),"n.a.",INDEX(Initiatives!$I$7:$I$16,$M$13)*Assumptions!I$22))</f>
        <v>0</v>
      </c>
      <c r="I139" s="16" t="n">
        <f aca="false">IF($N$13="Excluded",0,IF(OR($N$13&lt;&gt;"Complete",Assumptions!$D$42&lt;&gt;"Complete"),"n.a.",INDEX(Initiatives!$I$7:$I$16,$M$13)*Assumptions!J$22))</f>
        <v>0</v>
      </c>
      <c r="J139" s="8"/>
      <c r="K139" s="2"/>
      <c r="L139" s="2"/>
      <c r="M139" s="2"/>
      <c r="N139" s="2"/>
      <c r="O139" s="2"/>
      <c r="P139" s="2"/>
      <c r="Q139" s="2"/>
      <c r="R139" s="2"/>
      <c r="S139" s="2"/>
      <c r="T139" s="2"/>
      <c r="U139" s="2"/>
      <c r="V139" s="2"/>
      <c r="W139" s="2"/>
      <c r="X139" s="2"/>
      <c r="Y139" s="2"/>
      <c r="Z139" s="2"/>
      <c r="AA139" s="2"/>
      <c r="AB139" s="2"/>
      <c r="AC139" s="2"/>
      <c r="AD139" s="2"/>
    </row>
    <row r="140" customFormat="false" ht="21.75" hidden="false" customHeight="true" outlineLevel="0" collapsed="false">
      <c r="A140" s="1"/>
      <c r="B140" s="1"/>
      <c r="C140" s="2" t="s">
        <v>118</v>
      </c>
      <c r="D140" s="16" t="n">
        <f aca="false">IF($N$13="Excluded",0,IF(OR($N$13&lt;&gt;"Complete",Assumptions!$D$42&lt;&gt;"Complete"),"n.a.",D138-D139))</f>
        <v>0</v>
      </c>
      <c r="E140" s="16" t="n">
        <f aca="false">IF($N$13="Excluded",0,IF(OR($N$13&lt;&gt;"Complete",Assumptions!$D$42&lt;&gt;"Complete"),"n.a.",E138-E139))</f>
        <v>0</v>
      </c>
      <c r="F140" s="16" t="n">
        <f aca="false">IF($N$13="Excluded",0,IF(OR($N$13&lt;&gt;"Complete",Assumptions!$D$42&lt;&gt;"Complete"),"n.a.",F138-F139))</f>
        <v>0</v>
      </c>
      <c r="G140" s="16" t="n">
        <f aca="false">IF($N$13="Excluded",0,IF(OR($N$13&lt;&gt;"Complete",Assumptions!$D$42&lt;&gt;"Complete"),"n.a.",G138-G139))</f>
        <v>0</v>
      </c>
      <c r="H140" s="16" t="n">
        <f aca="false">IF($N$13="Excluded",0,IF(OR($N$13&lt;&gt;"Complete",Assumptions!$D$42&lt;&gt;"Complete"),"n.a.",H138-H139))</f>
        <v>0</v>
      </c>
      <c r="I140" s="16" t="n">
        <f aca="false">IF($N$13="Excluded",0,IF(OR($N$13&lt;&gt;"Complete",Assumptions!$D$42&lt;&gt;"Complete"),"n.a.",I138-I139))</f>
        <v>0</v>
      </c>
      <c r="J140" s="8"/>
      <c r="K140" s="2"/>
      <c r="L140" s="2"/>
      <c r="M140" s="2"/>
      <c r="N140" s="2"/>
      <c r="O140" s="2"/>
      <c r="P140" s="2"/>
      <c r="Q140" s="2"/>
      <c r="R140" s="2"/>
      <c r="S140" s="2"/>
      <c r="T140" s="2"/>
      <c r="U140" s="2"/>
      <c r="V140" s="2"/>
      <c r="W140" s="2"/>
      <c r="X140" s="2"/>
      <c r="Y140" s="2"/>
      <c r="Z140" s="2"/>
      <c r="AA140" s="2"/>
      <c r="AB140" s="2"/>
      <c r="AC140" s="2"/>
      <c r="AD140" s="2"/>
    </row>
    <row r="141" customFormat="false" ht="21.75" hidden="false" customHeight="true" outlineLevel="0" collapsed="false">
      <c r="A141" s="1"/>
      <c r="B141" s="1"/>
      <c r="C141" s="2" t="s">
        <v>97</v>
      </c>
      <c r="D141" s="16" t="n">
        <f aca="false">IF($N$13="Excluded",0,IF(OR($N$13&lt;&gt;"Complete",Assumptions!$D$42&lt;&gt;"Complete"),"n.a.",(MAX(0,D140)-MAX(0,-D140)*Assumptions!$D$10)*INDEX(Initiatives!$P$7:$P$16,$M$13)))</f>
        <v>0</v>
      </c>
      <c r="E141" s="16" t="n">
        <f aca="false">IF($N$13="Excluded",0,IF(OR($N$13&lt;&gt;"Complete",Assumptions!$D$42&lt;&gt;"Complete"),"n.a.",(MAX(0,E140)-MAX(0,-E140)*Assumptions!$D$10)*INDEX(Initiatives!$P$7:$P$16,$M$13)))</f>
        <v>0</v>
      </c>
      <c r="F141" s="16" t="n">
        <f aca="false">IF($N$13="Excluded",0,IF(OR($N$13&lt;&gt;"Complete",Assumptions!$D$42&lt;&gt;"Complete"),"n.a.",(MAX(0,F140)-MAX(0,-F140)*Assumptions!$D$10)*INDEX(Initiatives!$P$7:$P$16,$M$13)))</f>
        <v>0</v>
      </c>
      <c r="G141" s="16" t="n">
        <f aca="false">IF($N$13="Excluded",0,IF(OR($N$13&lt;&gt;"Complete",Assumptions!$D$42&lt;&gt;"Complete"),"n.a.",(MAX(0,G140)-MAX(0,-G140)*Assumptions!$D$10)*INDEX(Initiatives!$P$7:$P$16,$M$13)))</f>
        <v>0</v>
      </c>
      <c r="H141" s="16" t="n">
        <f aca="false">IF($N$13="Excluded",0,IF(OR($N$13&lt;&gt;"Complete",Assumptions!$D$42&lt;&gt;"Complete"),"n.a.",(MAX(0,H140)-MAX(0,-H140)*Assumptions!$D$10)*INDEX(Initiatives!$P$7:$P$16,$M$13)))</f>
        <v>0</v>
      </c>
      <c r="I141" s="16" t="n">
        <f aca="false">IF($N$13="Excluded",0,IF(OR($N$13&lt;&gt;"Complete",Assumptions!$D$42&lt;&gt;"Complete"),"n.a.",(MAX(0,I140)-MAX(0,-I140)*Assumptions!$D$10)*INDEX(Initiatives!$P$7:$P$16,$M$13)))</f>
        <v>0</v>
      </c>
      <c r="J141" s="8"/>
      <c r="K141" s="2"/>
      <c r="L141" s="2"/>
      <c r="M141" s="2"/>
      <c r="N141" s="2"/>
      <c r="O141" s="2"/>
      <c r="P141" s="2"/>
      <c r="Q141" s="2"/>
      <c r="R141" s="2"/>
      <c r="S141" s="2"/>
      <c r="T141" s="2"/>
      <c r="U141" s="2"/>
      <c r="V141" s="2"/>
      <c r="W141" s="2"/>
      <c r="X141" s="2"/>
      <c r="Y141" s="2"/>
      <c r="Z141" s="2"/>
      <c r="AA141" s="2"/>
      <c r="AB141" s="2"/>
      <c r="AC141" s="2"/>
      <c r="AD141" s="2"/>
    </row>
    <row r="142" customFormat="false" ht="21.75" hidden="false" customHeight="true" outlineLevel="0" collapsed="false">
      <c r="A142" s="1"/>
      <c r="B142" s="1"/>
      <c r="C142" s="2" t="s">
        <v>99</v>
      </c>
      <c r="D142" s="16" t="n">
        <f aca="false">IF($N$13="Excluded",0,IF(OR($N$13&lt;&gt;"Complete",Assumptions!$D$42&lt;&gt;"Complete"),"n.a.",INDEX(Initiatives!$J$7:$J$16,$M$13)*Assumptions!$E$28*(1-INDEX(Initiatives!$P$7:$P$16,$M$13)*INDEX(Initiatives!$Q$7:$Q$16,$M$13)*Assumptions!$D$10)))</f>
        <v>0</v>
      </c>
      <c r="E142" s="16" t="n">
        <f aca="false">IF($N$13="Excluded",0,IF(OR($N$13&lt;&gt;"Complete",Assumptions!$D$42&lt;&gt;"Complete"),"n.a.",0))</f>
        <v>0</v>
      </c>
      <c r="F142" s="16" t="n">
        <f aca="false">IF($N$13="Excluded",0,IF(OR($N$13&lt;&gt;"Complete",Assumptions!$D$42&lt;&gt;"Complete"),"n.a.",0))</f>
        <v>0</v>
      </c>
      <c r="G142" s="16" t="n">
        <f aca="false">IF($N$13="Excluded",0,IF(OR($N$13&lt;&gt;"Complete",Assumptions!$D$42&lt;&gt;"Complete"),"n.a.",0))</f>
        <v>0</v>
      </c>
      <c r="H142" s="16" t="n">
        <f aca="false">IF($N$13="Excluded",0,IF(OR($N$13&lt;&gt;"Complete",Assumptions!$D$42&lt;&gt;"Complete"),"n.a.",0))</f>
        <v>0</v>
      </c>
      <c r="I142" s="16" t="n">
        <f aca="false">IF($N$13="Excluded",0,IF(OR($N$13&lt;&gt;"Complete",Assumptions!$D$42&lt;&gt;"Complete"),"n.a.",0))</f>
        <v>0</v>
      </c>
      <c r="J142" s="8"/>
      <c r="K142" s="2"/>
      <c r="L142" s="2"/>
      <c r="M142" s="2"/>
      <c r="N142" s="2"/>
      <c r="O142" s="2"/>
      <c r="P142" s="2"/>
      <c r="Q142" s="2"/>
      <c r="R142" s="2"/>
      <c r="S142" s="2"/>
      <c r="T142" s="2"/>
      <c r="U142" s="2"/>
      <c r="V142" s="2"/>
      <c r="W142" s="2"/>
      <c r="X142" s="2"/>
      <c r="Y142" s="2"/>
      <c r="Z142" s="2"/>
      <c r="AA142" s="2"/>
      <c r="AB142" s="2"/>
      <c r="AC142" s="2"/>
      <c r="AD142" s="2"/>
    </row>
    <row r="143" customFormat="false" ht="21.75" hidden="false" customHeight="true" outlineLevel="0" collapsed="false">
      <c r="A143" s="1"/>
      <c r="B143" s="1"/>
      <c r="C143" s="2" t="s">
        <v>119</v>
      </c>
      <c r="D143" s="16" t="n">
        <f aca="false">IF($N$13="Excluded",0,IF(OR($N$13&lt;&gt;"Complete",Assumptions!$D$42&lt;&gt;"Complete"),"n.a.",INDEX(Initiatives!$K$7:$K$16,$M$13)*Assumptions!$E$31))</f>
        <v>0</v>
      </c>
      <c r="E143" s="16" t="n">
        <f aca="false">IF($N$13="Excluded",0,IF(OR($N$13&lt;&gt;"Complete",Assumptions!$D$42&lt;&gt;"Complete"),"n.a.",0))</f>
        <v>0</v>
      </c>
      <c r="F143" s="16" t="n">
        <f aca="false">IF($N$13="Excluded",0,IF(OR($N$13&lt;&gt;"Complete",Assumptions!$D$42&lt;&gt;"Complete"),"n.a.",0))</f>
        <v>0</v>
      </c>
      <c r="G143" s="16" t="n">
        <f aca="false">IF($N$13="Excluded",0,IF(OR($N$13&lt;&gt;"Complete",Assumptions!$D$42&lt;&gt;"Complete"),"n.a.",0))</f>
        <v>0</v>
      </c>
      <c r="H143" s="16" t="n">
        <f aca="false">IF($N$13="Excluded",0,IF(OR($N$13&lt;&gt;"Complete",Assumptions!$D$42&lt;&gt;"Complete"),"n.a.",0))</f>
        <v>0</v>
      </c>
      <c r="I143" s="16" t="n">
        <f aca="false">IF($N$13="Excluded",0,IF(OR($N$13&lt;&gt;"Complete",Assumptions!$D$42&lt;&gt;"Complete"),"n.a.",0))</f>
        <v>0</v>
      </c>
      <c r="J143" s="8"/>
      <c r="K143" s="2"/>
      <c r="L143" s="2"/>
      <c r="M143" s="2"/>
      <c r="N143" s="2"/>
      <c r="O143" s="2"/>
      <c r="P143" s="2"/>
      <c r="Q143" s="2"/>
      <c r="R143" s="2"/>
      <c r="S143" s="2"/>
      <c r="T143" s="2"/>
      <c r="U143" s="2"/>
      <c r="V143" s="2"/>
      <c r="W143" s="2"/>
      <c r="X143" s="2"/>
      <c r="Y143" s="2"/>
      <c r="Z143" s="2"/>
      <c r="AA143" s="2"/>
      <c r="AB143" s="2"/>
      <c r="AC143" s="2"/>
      <c r="AD143" s="2"/>
    </row>
    <row r="144" customFormat="false" ht="21.75" hidden="false" customHeight="true" outlineLevel="0" collapsed="false">
      <c r="A144" s="1"/>
      <c r="B144" s="1"/>
      <c r="C144" s="2" t="s">
        <v>120</v>
      </c>
      <c r="D144" s="16" t="n">
        <f aca="false">IF($N$13="Excluded",0,IF(OR($N$13&lt;&gt;"Complete",Assumptions!$D$42&lt;&gt;"Complete"),"n.a.",INDEX(Initiatives!$L$7:$L$16,$M$13)*Assumptions!$E$31))</f>
        <v>0</v>
      </c>
      <c r="E144" s="16" t="n">
        <f aca="false">IF($N$13="Excluded",0,IF(OR($N$13&lt;&gt;"Complete",Assumptions!$D$42&lt;&gt;"Complete"),"n.a.",0))</f>
        <v>0</v>
      </c>
      <c r="F144" s="16" t="n">
        <f aca="false">IF($N$13="Excluded",0,IF(OR($N$13&lt;&gt;"Complete",Assumptions!$D$42&lt;&gt;"Complete"),"n.a.",0))</f>
        <v>0</v>
      </c>
      <c r="G144" s="16" t="n">
        <f aca="false">IF($N$13="Excluded",0,IF(OR($N$13&lt;&gt;"Complete",Assumptions!$D$42&lt;&gt;"Complete"),"n.a.",0))</f>
        <v>0</v>
      </c>
      <c r="H144" s="16" t="n">
        <f aca="false">IF($N$13="Excluded",0,IF(OR($N$13&lt;&gt;"Complete",Assumptions!$D$42&lt;&gt;"Complete"),"n.a.",0))</f>
        <v>0</v>
      </c>
      <c r="I144" s="16" t="n">
        <f aca="false">IF($N$13="Excluded",0,IF(OR($N$13&lt;&gt;"Complete",Assumptions!$D$42&lt;&gt;"Complete"),"n.a.",0))</f>
        <v>0</v>
      </c>
      <c r="J144" s="8"/>
      <c r="K144" s="2"/>
      <c r="L144" s="2"/>
      <c r="M144" s="2"/>
      <c r="N144" s="2"/>
      <c r="O144" s="2"/>
      <c r="P144" s="2"/>
      <c r="Q144" s="2"/>
      <c r="R144" s="2"/>
      <c r="S144" s="2"/>
      <c r="T144" s="2"/>
      <c r="U144" s="2"/>
      <c r="V144" s="2"/>
      <c r="W144" s="2"/>
      <c r="X144" s="2"/>
      <c r="Y144" s="2"/>
      <c r="Z144" s="2"/>
      <c r="AA144" s="2"/>
      <c r="AB144" s="2"/>
      <c r="AC144" s="2"/>
      <c r="AD144" s="2"/>
    </row>
    <row r="145" customFormat="false" ht="21.75" hidden="false" customHeight="true" outlineLevel="0" collapsed="false">
      <c r="A145" s="1"/>
      <c r="B145" s="1"/>
      <c r="C145" s="38" t="s">
        <v>32</v>
      </c>
      <c r="D145" s="39" t="n">
        <f aca="false">IF($N$13="Excluded",0,IF(OR($N$13&lt;&gt;"Complete",Assumptions!$D$42&lt;&gt;"Complete"),"n.a.",D140-D141-SUM(D142:D144)))</f>
        <v>0</v>
      </c>
      <c r="E145" s="39" t="n">
        <f aca="false">IF($N$13="Excluded",0,IF(OR($N$13&lt;&gt;"Complete",Assumptions!$D$42&lt;&gt;"Complete"),"n.a.",E140-E141-SUM(E142:E144)))</f>
        <v>0</v>
      </c>
      <c r="F145" s="39" t="n">
        <f aca="false">IF($N$13="Excluded",0,IF(OR($N$13&lt;&gt;"Complete",Assumptions!$D$42&lt;&gt;"Complete"),"n.a.",F140-F141-SUM(F142:F144)))</f>
        <v>0</v>
      </c>
      <c r="G145" s="39" t="n">
        <f aca="false">IF($N$13="Excluded",0,IF(OR($N$13&lt;&gt;"Complete",Assumptions!$D$42&lt;&gt;"Complete"),"n.a.",G140-G141-SUM(G142:G144)))</f>
        <v>0</v>
      </c>
      <c r="H145" s="39" t="n">
        <f aca="false">IF($N$13="Excluded",0,IF(OR($N$13&lt;&gt;"Complete",Assumptions!$D$42&lt;&gt;"Complete"),"n.a.",H140-H141-SUM(H142:H144)))</f>
        <v>0</v>
      </c>
      <c r="I145" s="39" t="n">
        <f aca="false">IF($N$13="Excluded",0,IF(OR($N$13&lt;&gt;"Complete",Assumptions!$D$42&lt;&gt;"Complete"),"n.a.",I140-I141-SUM(I142:I144)))</f>
        <v>0</v>
      </c>
      <c r="J145" s="34"/>
      <c r="K145" s="2"/>
      <c r="L145" s="2"/>
      <c r="M145" s="2"/>
      <c r="N145" s="2"/>
      <c r="O145" s="2"/>
      <c r="P145" s="2"/>
      <c r="Q145" s="2"/>
      <c r="R145" s="2"/>
      <c r="S145" s="2"/>
      <c r="T145" s="2"/>
      <c r="U145" s="2"/>
      <c r="V145" s="2"/>
      <c r="W145" s="2"/>
      <c r="X145" s="2"/>
      <c r="Y145" s="2"/>
      <c r="Z145" s="2"/>
      <c r="AA145" s="2"/>
      <c r="AB145" s="2"/>
      <c r="AC145" s="2"/>
      <c r="AD145" s="2"/>
    </row>
    <row r="146" customFormat="false" ht="21.75" hidden="false" customHeight="true" outlineLevel="0" collapsed="false">
      <c r="A146" s="1"/>
      <c r="B146" s="1"/>
      <c r="C146" s="38" t="s">
        <v>104</v>
      </c>
      <c r="D146" s="39" t="n">
        <f aca="false">IF($N$13="Excluded",0,IF(OR($N$13&lt;&gt;"Complete",Assumptions!$D$42&lt;&gt;"Complete"),"n.a.",D145/(1+Assumptions!$D$11)^D$5))</f>
        <v>0</v>
      </c>
      <c r="E146" s="39" t="n">
        <f aca="false">IF($N$13="Excluded",0,IF(OR($N$13&lt;&gt;"Complete",Assumptions!$D$42&lt;&gt;"Complete"),"n.a.",E145/(1+Assumptions!$D$11)^E$5))</f>
        <v>0</v>
      </c>
      <c r="F146" s="39" t="n">
        <f aca="false">IF($N$13="Excluded",0,IF(OR($N$13&lt;&gt;"Complete",Assumptions!$D$42&lt;&gt;"Complete"),"n.a.",F145/(1+Assumptions!$D$11)^F$5))</f>
        <v>0</v>
      </c>
      <c r="G146" s="39" t="n">
        <f aca="false">IF($N$13="Excluded",0,IF(OR($N$13&lt;&gt;"Complete",Assumptions!$D$42&lt;&gt;"Complete"),"n.a.",G145/(1+Assumptions!$D$11)^G$5))</f>
        <v>0</v>
      </c>
      <c r="H146" s="39" t="n">
        <f aca="false">IF($N$13="Excluded",0,IF(OR($N$13&lt;&gt;"Complete",Assumptions!$D$42&lt;&gt;"Complete"),"n.a.",H145/(1+Assumptions!$D$11)^H$5))</f>
        <v>0</v>
      </c>
      <c r="I146" s="39" t="n">
        <f aca="false">IF($N$13="Excluded",0,IF(OR($N$13&lt;&gt;"Complete",Assumptions!$D$42&lt;&gt;"Complete"),"n.a.",I145/(1+Assumptions!$D$11)^I$5))</f>
        <v>0</v>
      </c>
      <c r="J146" s="33" t="n">
        <f aca="false">IF(COUNT(D146:I146)=6,SUM(D146:I146),"n.a.")</f>
        <v>0</v>
      </c>
      <c r="K146" s="2"/>
      <c r="L146" s="2"/>
      <c r="M146" s="2"/>
      <c r="N146" s="2"/>
      <c r="O146" s="2"/>
      <c r="P146" s="2"/>
      <c r="Q146" s="2"/>
      <c r="R146" s="2"/>
      <c r="S146" s="2"/>
      <c r="T146" s="2"/>
      <c r="U146" s="2"/>
      <c r="V146" s="2"/>
      <c r="W146" s="2"/>
      <c r="X146" s="2"/>
      <c r="Y146" s="2"/>
      <c r="Z146" s="2"/>
      <c r="AA146" s="2"/>
      <c r="AB146" s="2"/>
      <c r="AC146" s="2"/>
      <c r="AD146" s="2"/>
    </row>
    <row r="147" customFormat="false" ht="21.75" hidden="false" customHeight="true" outlineLevel="0" collapsed="false">
      <c r="A147" s="1"/>
      <c r="B147" s="1"/>
      <c r="C147" s="2"/>
      <c r="D147" s="8"/>
      <c r="E147" s="8"/>
      <c r="F147" s="8"/>
      <c r="G147" s="8"/>
      <c r="H147" s="8"/>
      <c r="I147" s="8"/>
      <c r="J147" s="8"/>
      <c r="K147" s="2"/>
      <c r="L147" s="2"/>
      <c r="M147" s="2"/>
      <c r="N147" s="2"/>
      <c r="O147" s="2"/>
      <c r="P147" s="2"/>
      <c r="Q147" s="2"/>
      <c r="R147" s="2"/>
      <c r="S147" s="2"/>
      <c r="T147" s="2"/>
      <c r="U147" s="2"/>
      <c r="V147" s="2"/>
      <c r="W147" s="2"/>
      <c r="X147" s="2"/>
      <c r="Y147" s="2"/>
      <c r="Z147" s="2"/>
      <c r="AA147" s="2"/>
      <c r="AB147" s="2"/>
      <c r="AC147" s="2"/>
      <c r="AD147" s="2"/>
    </row>
    <row r="148" customFormat="false" ht="21.75" hidden="false" customHeight="true" outlineLevel="0" collapsed="false">
      <c r="A148" s="1"/>
      <c r="B148" s="1"/>
      <c r="C148" s="2"/>
      <c r="D148" s="8"/>
      <c r="E148" s="8"/>
      <c r="F148" s="8"/>
      <c r="G148" s="8"/>
      <c r="H148" s="8"/>
      <c r="I148" s="8"/>
      <c r="J148" s="8"/>
      <c r="K148" s="2"/>
      <c r="L148" s="2"/>
      <c r="M148" s="2"/>
      <c r="N148" s="2"/>
      <c r="O148" s="2"/>
      <c r="P148" s="2"/>
      <c r="Q148" s="2"/>
      <c r="R148" s="2"/>
      <c r="S148" s="2"/>
      <c r="T148" s="2"/>
      <c r="U148" s="2"/>
      <c r="V148" s="2"/>
      <c r="W148" s="2"/>
      <c r="X148" s="2"/>
      <c r="Y148" s="2"/>
      <c r="Z148" s="2"/>
      <c r="AA148" s="2"/>
      <c r="AB148" s="2"/>
      <c r="AC148" s="2"/>
      <c r="AD148" s="2"/>
    </row>
    <row r="149" customFormat="false" ht="21.75" hidden="false" customHeight="true" outlineLevel="0" collapsed="false">
      <c r="A149" s="1"/>
      <c r="B149" s="1"/>
      <c r="C149" s="2"/>
      <c r="D149" s="8"/>
      <c r="E149" s="8"/>
      <c r="F149" s="8"/>
      <c r="G149" s="8"/>
      <c r="H149" s="8"/>
      <c r="I149" s="8"/>
      <c r="J149" s="8"/>
      <c r="K149" s="2"/>
      <c r="L149" s="2"/>
      <c r="M149" s="2"/>
      <c r="N149" s="2"/>
      <c r="O149" s="2"/>
      <c r="P149" s="2"/>
      <c r="Q149" s="2"/>
      <c r="R149" s="2"/>
      <c r="S149" s="2"/>
      <c r="T149" s="2"/>
      <c r="U149" s="2"/>
      <c r="V149" s="2"/>
      <c r="W149" s="2"/>
      <c r="X149" s="2"/>
      <c r="Y149" s="2"/>
      <c r="Z149" s="2"/>
      <c r="AA149" s="2"/>
      <c r="AB149" s="2"/>
      <c r="AC149" s="2"/>
      <c r="AD149" s="2"/>
    </row>
    <row r="150" customFormat="false" ht="21.75" hidden="false" customHeight="true" outlineLevel="0" collapsed="false">
      <c r="A150" s="1"/>
      <c r="B150" s="1"/>
      <c r="C150" s="2"/>
      <c r="D150" s="8"/>
      <c r="E150" s="8"/>
      <c r="F150" s="8"/>
      <c r="G150" s="8"/>
      <c r="H150" s="8"/>
      <c r="I150" s="8"/>
      <c r="J150" s="8"/>
      <c r="K150" s="2"/>
      <c r="L150" s="2"/>
      <c r="M150" s="2"/>
      <c r="N150" s="2"/>
      <c r="O150" s="2"/>
      <c r="P150" s="2"/>
      <c r="Q150" s="2"/>
      <c r="R150" s="2"/>
      <c r="S150" s="2"/>
      <c r="T150" s="2"/>
      <c r="U150" s="2"/>
      <c r="V150" s="2"/>
      <c r="W150" s="2"/>
      <c r="X150" s="2"/>
      <c r="Y150" s="2"/>
      <c r="Z150" s="2"/>
      <c r="AA150" s="2"/>
      <c r="AB150" s="2"/>
      <c r="AC150" s="2"/>
      <c r="AD150" s="2"/>
    </row>
    <row r="151" customFormat="false" ht="21.75" hidden="false" customHeight="true" outlineLevel="0" collapsed="false">
      <c r="A151" s="1"/>
      <c r="B151" s="1"/>
      <c r="C151" s="35" t="s">
        <v>105</v>
      </c>
      <c r="D151" s="36" t="n">
        <f aca="false">IF($M$14=0,"Invalid ID",INDEX(Initiatives!$D$7:$D$16,$M$14))</f>
        <v>0</v>
      </c>
      <c r="E151" s="10"/>
      <c r="F151" s="10"/>
      <c r="G151" s="10"/>
      <c r="H151" s="10"/>
      <c r="I151" s="10"/>
      <c r="J151" s="10"/>
      <c r="K151" s="2"/>
      <c r="L151" s="2"/>
      <c r="M151" s="2"/>
      <c r="N151" s="2"/>
      <c r="O151" s="2"/>
      <c r="P151" s="2"/>
      <c r="Q151" s="2"/>
      <c r="R151" s="2"/>
      <c r="S151" s="2"/>
      <c r="T151" s="2"/>
      <c r="U151" s="2"/>
      <c r="V151" s="2"/>
      <c r="W151" s="2"/>
      <c r="X151" s="2"/>
      <c r="Y151" s="2"/>
      <c r="Z151" s="2"/>
      <c r="AA151" s="2"/>
      <c r="AB151" s="2"/>
      <c r="AC151" s="2"/>
      <c r="AD151" s="2"/>
    </row>
    <row r="152" customFormat="false" ht="21.75" hidden="false" customHeight="true" outlineLevel="0" collapsed="false">
      <c r="A152" s="1"/>
      <c r="B152" s="1"/>
      <c r="C152" s="2" t="s">
        <v>113</v>
      </c>
      <c r="D152" s="37" t="n">
        <f aca="false">IF($N$14="Excluded",0,IF(OR($N$14&lt;&gt;"Complete",Assumptions!$D$42&lt;&gt;"Complete"),"n.a.",0))</f>
        <v>0</v>
      </c>
      <c r="E152" s="37" t="n">
        <f aca="false">IF($N$14="Excluded",0,IF(OR($N$14&lt;&gt;"Complete",Assumptions!$D$42&lt;&gt;"Complete"),"n.a.",(IF(INDEX(Initiatives!$N$7:$N$16,$M$14)=0,MAX(0,12-(INDEX(Initiatives!$M$7:$M$16,$M$14)-1+Assumptions!$E$34)),MIN(MAX(0,12-(INDEX(Initiatives!$M$7:$M$16,$M$14)-1+Assumptions!$E$34)),INDEX(Initiatives!$N$7:$N$16,$M$14))^2/(2*MAX(1,INDEX(Initiatives!$N$7:$N$16,$M$14)))+MAX(0,MAX(0,12-(INDEX(Initiatives!$M$7:$M$16,$M$14)-1+Assumptions!$E$34))-INDEX(Initiatives!$N$7:$N$16,$M$14)))-IF(INDEX(Initiatives!$N$7:$N$16,$M$14)=0,MAX(0,0-(INDEX(Initiatives!$M$7:$M$16,$M$14)-1+Assumptions!$E$34)),MIN(MAX(0,0-(INDEX(Initiatives!$M$7:$M$16,$M$14)-1+Assumptions!$E$34)),INDEX(Initiatives!$N$7:$N$16,$M$14))^2/(2*MAX(1,INDEX(Initiatives!$N$7:$N$16,$M$14)))+MAX(0,MAX(0,0-(INDEX(Initiatives!$M$7:$M$16,$M$14)-1+Assumptions!$E$34))-INDEX(Initiatives!$N$7:$N$16,$M$14))))/12))</f>
        <v>0</v>
      </c>
      <c r="F152" s="37" t="n">
        <f aca="false">IF($N$14="Excluded",0,IF(OR($N$14&lt;&gt;"Complete",Assumptions!$D$42&lt;&gt;"Complete"),"n.a.",(IF(INDEX(Initiatives!$N$7:$N$16,$M$14)=0,MAX(0,24-(INDEX(Initiatives!$M$7:$M$16,$M$14)-1+Assumptions!$E$34)),MIN(MAX(0,24-(INDEX(Initiatives!$M$7:$M$16,$M$14)-1+Assumptions!$E$34)),INDEX(Initiatives!$N$7:$N$16,$M$14))^2/(2*MAX(1,INDEX(Initiatives!$N$7:$N$16,$M$14)))+MAX(0,MAX(0,24-(INDEX(Initiatives!$M$7:$M$16,$M$14)-1+Assumptions!$E$34))-INDEX(Initiatives!$N$7:$N$16,$M$14)))-IF(INDEX(Initiatives!$N$7:$N$16,$M$14)=0,MAX(0,12-(INDEX(Initiatives!$M$7:$M$16,$M$14)-1+Assumptions!$E$34)),MIN(MAX(0,12-(INDEX(Initiatives!$M$7:$M$16,$M$14)-1+Assumptions!$E$34)),INDEX(Initiatives!$N$7:$N$16,$M$14))^2/(2*MAX(1,INDEX(Initiatives!$N$7:$N$16,$M$14)))+MAX(0,MAX(0,12-(INDEX(Initiatives!$M$7:$M$16,$M$14)-1+Assumptions!$E$34))-INDEX(Initiatives!$N$7:$N$16,$M$14))))/12))</f>
        <v>0</v>
      </c>
      <c r="G152" s="37" t="n">
        <f aca="false">IF($N$14="Excluded",0,IF(OR($N$14&lt;&gt;"Complete",Assumptions!$D$42&lt;&gt;"Complete"),"n.a.",(IF(INDEX(Initiatives!$N$7:$N$16,$M$14)=0,MAX(0,36-(INDEX(Initiatives!$M$7:$M$16,$M$14)-1+Assumptions!$E$34)),MIN(MAX(0,36-(INDEX(Initiatives!$M$7:$M$16,$M$14)-1+Assumptions!$E$34)),INDEX(Initiatives!$N$7:$N$16,$M$14))^2/(2*MAX(1,INDEX(Initiatives!$N$7:$N$16,$M$14)))+MAX(0,MAX(0,36-(INDEX(Initiatives!$M$7:$M$16,$M$14)-1+Assumptions!$E$34))-INDEX(Initiatives!$N$7:$N$16,$M$14)))-IF(INDEX(Initiatives!$N$7:$N$16,$M$14)=0,MAX(0,24-(INDEX(Initiatives!$M$7:$M$16,$M$14)-1+Assumptions!$E$34)),MIN(MAX(0,24-(INDEX(Initiatives!$M$7:$M$16,$M$14)-1+Assumptions!$E$34)),INDEX(Initiatives!$N$7:$N$16,$M$14))^2/(2*MAX(1,INDEX(Initiatives!$N$7:$N$16,$M$14)))+MAX(0,MAX(0,24-(INDEX(Initiatives!$M$7:$M$16,$M$14)-1+Assumptions!$E$34))-INDEX(Initiatives!$N$7:$N$16,$M$14))))/12))</f>
        <v>0</v>
      </c>
      <c r="H152" s="37" t="n">
        <f aca="false">IF($N$14="Excluded",0,IF(OR($N$14&lt;&gt;"Complete",Assumptions!$D$42&lt;&gt;"Complete"),"n.a.",(IF(INDEX(Initiatives!$N$7:$N$16,$M$14)=0,MAX(0,48-(INDEX(Initiatives!$M$7:$M$16,$M$14)-1+Assumptions!$E$34)),MIN(MAX(0,48-(INDEX(Initiatives!$M$7:$M$16,$M$14)-1+Assumptions!$E$34)),INDEX(Initiatives!$N$7:$N$16,$M$14))^2/(2*MAX(1,INDEX(Initiatives!$N$7:$N$16,$M$14)))+MAX(0,MAX(0,48-(INDEX(Initiatives!$M$7:$M$16,$M$14)-1+Assumptions!$E$34))-INDEX(Initiatives!$N$7:$N$16,$M$14)))-IF(INDEX(Initiatives!$N$7:$N$16,$M$14)=0,MAX(0,36-(INDEX(Initiatives!$M$7:$M$16,$M$14)-1+Assumptions!$E$34)),MIN(MAX(0,36-(INDEX(Initiatives!$M$7:$M$16,$M$14)-1+Assumptions!$E$34)),INDEX(Initiatives!$N$7:$N$16,$M$14))^2/(2*MAX(1,INDEX(Initiatives!$N$7:$N$16,$M$14)))+MAX(0,MAX(0,36-(INDEX(Initiatives!$M$7:$M$16,$M$14)-1+Assumptions!$E$34))-INDEX(Initiatives!$N$7:$N$16,$M$14))))/12))</f>
        <v>0</v>
      </c>
      <c r="I152" s="37" t="n">
        <f aca="false">IF($N$14="Excluded",0,IF(OR($N$14&lt;&gt;"Complete",Assumptions!$D$42&lt;&gt;"Complete"),"n.a.",(IF(INDEX(Initiatives!$N$7:$N$16,$M$14)=0,MAX(0,60-(INDEX(Initiatives!$M$7:$M$16,$M$14)-1+Assumptions!$E$34)),MIN(MAX(0,60-(INDEX(Initiatives!$M$7:$M$16,$M$14)-1+Assumptions!$E$34)),INDEX(Initiatives!$N$7:$N$16,$M$14))^2/(2*MAX(1,INDEX(Initiatives!$N$7:$N$16,$M$14)))+MAX(0,MAX(0,60-(INDEX(Initiatives!$M$7:$M$16,$M$14)-1+Assumptions!$E$34))-INDEX(Initiatives!$N$7:$N$16,$M$14)))-IF(INDEX(Initiatives!$N$7:$N$16,$M$14)=0,MAX(0,48-(INDEX(Initiatives!$M$7:$M$16,$M$14)-1+Assumptions!$E$34)),MIN(MAX(0,48-(INDEX(Initiatives!$M$7:$M$16,$M$14)-1+Assumptions!$E$34)),INDEX(Initiatives!$N$7:$N$16,$M$14))^2/(2*MAX(1,INDEX(Initiatives!$N$7:$N$16,$M$14)))+MAX(0,MAX(0,48-(INDEX(Initiatives!$M$7:$M$16,$M$14)-1+Assumptions!$E$34))-INDEX(Initiatives!$N$7:$N$16,$M$14))))/12))</f>
        <v>0</v>
      </c>
      <c r="J152" s="8"/>
      <c r="K152" s="2"/>
      <c r="L152" s="2"/>
      <c r="M152" s="2"/>
      <c r="N152" s="2"/>
      <c r="O152" s="2"/>
      <c r="P152" s="2"/>
      <c r="Q152" s="2"/>
      <c r="R152" s="2"/>
      <c r="S152" s="2"/>
      <c r="T152" s="2"/>
      <c r="U152" s="2"/>
      <c r="V152" s="2"/>
      <c r="W152" s="2"/>
      <c r="X152" s="2"/>
      <c r="Y152" s="2"/>
      <c r="Z152" s="2"/>
      <c r="AA152" s="2"/>
      <c r="AB152" s="2"/>
      <c r="AC152" s="2"/>
      <c r="AD152" s="2"/>
    </row>
    <row r="153" customFormat="false" ht="21.75" hidden="false" customHeight="true" outlineLevel="0" collapsed="false">
      <c r="A153" s="1"/>
      <c r="B153" s="1"/>
      <c r="C153" s="2" t="s">
        <v>114</v>
      </c>
      <c r="D153" s="16" t="n">
        <f aca="false">IF($N$14="Excluded",0,IF(OR($N$14&lt;&gt;"Complete",Assumptions!$D$42&lt;&gt;"Complete"),"n.a.",D152*INDEX(Initiatives!$F$7:$F$16,$M$14)*INDEX(Initiatives!$G$7:$G$16,$M$14)*Assumptions!E$16))</f>
        <v>0</v>
      </c>
      <c r="E153" s="16" t="n">
        <f aca="false">IF($N$14="Excluded",0,IF(OR($N$14&lt;&gt;"Complete",Assumptions!$D$42&lt;&gt;"Complete"),"n.a.",E152*INDEX(Initiatives!$F$7:$F$16,$M$14)*INDEX(Initiatives!$G$7:$G$16,$M$14)*Assumptions!F$16))</f>
        <v>0</v>
      </c>
      <c r="F153" s="16" t="n">
        <f aca="false">IF($N$14="Excluded",0,IF(OR($N$14&lt;&gt;"Complete",Assumptions!$D$42&lt;&gt;"Complete"),"n.a.",F152*INDEX(Initiatives!$F$7:$F$16,$M$14)*INDEX(Initiatives!$G$7:$G$16,$M$14)*Assumptions!G$16))</f>
        <v>0</v>
      </c>
      <c r="G153" s="16" t="n">
        <f aca="false">IF($N$14="Excluded",0,IF(OR($N$14&lt;&gt;"Complete",Assumptions!$D$42&lt;&gt;"Complete"),"n.a.",G152*INDEX(Initiatives!$F$7:$F$16,$M$14)*INDEX(Initiatives!$G$7:$G$16,$M$14)*Assumptions!H$16))</f>
        <v>0</v>
      </c>
      <c r="H153" s="16" t="n">
        <f aca="false">IF($N$14="Excluded",0,IF(OR($N$14&lt;&gt;"Complete",Assumptions!$D$42&lt;&gt;"Complete"),"n.a.",H152*INDEX(Initiatives!$F$7:$F$16,$M$14)*INDEX(Initiatives!$G$7:$G$16,$M$14)*Assumptions!I$16))</f>
        <v>0</v>
      </c>
      <c r="I153" s="16" t="n">
        <f aca="false">IF($N$14="Excluded",0,IF(OR($N$14&lt;&gt;"Complete",Assumptions!$D$42&lt;&gt;"Complete"),"n.a.",I152*INDEX(Initiatives!$F$7:$F$16,$M$14)*INDEX(Initiatives!$G$7:$G$16,$M$14)*Assumptions!J$16))</f>
        <v>0</v>
      </c>
      <c r="J153" s="8"/>
      <c r="K153" s="2"/>
      <c r="L153" s="2"/>
      <c r="M153" s="2"/>
      <c r="N153" s="2"/>
      <c r="O153" s="2"/>
      <c r="P153" s="2"/>
      <c r="Q153" s="2"/>
      <c r="R153" s="2"/>
      <c r="S153" s="2"/>
      <c r="T153" s="2"/>
      <c r="U153" s="2"/>
      <c r="V153" s="2"/>
      <c r="W153" s="2"/>
      <c r="X153" s="2"/>
      <c r="Y153" s="2"/>
      <c r="Z153" s="2"/>
      <c r="AA153" s="2"/>
      <c r="AB153" s="2"/>
      <c r="AC153" s="2"/>
      <c r="AD153" s="2"/>
    </row>
    <row r="154" customFormat="false" ht="21.75" hidden="false" customHeight="true" outlineLevel="0" collapsed="false">
      <c r="A154" s="1"/>
      <c r="B154" s="1"/>
      <c r="C154" s="2" t="s">
        <v>115</v>
      </c>
      <c r="D154" s="16" t="n">
        <f aca="false">IF($N$14="Excluded",0,IF(OR($N$14&lt;&gt;"Complete",Assumptions!$D$42&lt;&gt;"Complete"),"n.a.",D152*INDEX(Initiatives!$H$7:$H$16,$M$14)*Assumptions!E$19))</f>
        <v>0</v>
      </c>
      <c r="E154" s="16" t="n">
        <f aca="false">IF($N$14="Excluded",0,IF(OR($N$14&lt;&gt;"Complete",Assumptions!$D$42&lt;&gt;"Complete"),"n.a.",E152*INDEX(Initiatives!$H$7:$H$16,$M$14)*Assumptions!F$19))</f>
        <v>0</v>
      </c>
      <c r="F154" s="16" t="n">
        <f aca="false">IF($N$14="Excluded",0,IF(OR($N$14&lt;&gt;"Complete",Assumptions!$D$42&lt;&gt;"Complete"),"n.a.",F152*INDEX(Initiatives!$H$7:$H$16,$M$14)*Assumptions!G$19))</f>
        <v>0</v>
      </c>
      <c r="G154" s="16" t="n">
        <f aca="false">IF($N$14="Excluded",0,IF(OR($N$14&lt;&gt;"Complete",Assumptions!$D$42&lt;&gt;"Complete"),"n.a.",G152*INDEX(Initiatives!$H$7:$H$16,$M$14)*Assumptions!H$19))</f>
        <v>0</v>
      </c>
      <c r="H154" s="16" t="n">
        <f aca="false">IF($N$14="Excluded",0,IF(OR($N$14&lt;&gt;"Complete",Assumptions!$D$42&lt;&gt;"Complete"),"n.a.",H152*INDEX(Initiatives!$H$7:$H$16,$M$14)*Assumptions!I$19))</f>
        <v>0</v>
      </c>
      <c r="I154" s="16" t="n">
        <f aca="false">IF($N$14="Excluded",0,IF(OR($N$14&lt;&gt;"Complete",Assumptions!$D$42&lt;&gt;"Complete"),"n.a.",I152*INDEX(Initiatives!$H$7:$H$16,$M$14)*Assumptions!J$19))</f>
        <v>0</v>
      </c>
      <c r="J154" s="8"/>
      <c r="K154" s="2"/>
      <c r="L154" s="2"/>
      <c r="M154" s="2"/>
      <c r="N154" s="2"/>
      <c r="O154" s="2"/>
      <c r="P154" s="2"/>
      <c r="Q154" s="2"/>
      <c r="R154" s="2"/>
      <c r="S154" s="2"/>
      <c r="T154" s="2"/>
      <c r="U154" s="2"/>
      <c r="V154" s="2"/>
      <c r="W154" s="2"/>
      <c r="X154" s="2"/>
      <c r="Y154" s="2"/>
      <c r="Z154" s="2"/>
      <c r="AA154" s="2"/>
      <c r="AB154" s="2"/>
      <c r="AC154" s="2"/>
      <c r="AD154" s="2"/>
    </row>
    <row r="155" customFormat="false" ht="21.75" hidden="false" customHeight="true" outlineLevel="0" collapsed="false">
      <c r="A155" s="1"/>
      <c r="B155" s="1"/>
      <c r="C155" s="2" t="s">
        <v>116</v>
      </c>
      <c r="D155" s="16" t="n">
        <f aca="false">IF($N$14="Excluded",0,IF(OR($N$14&lt;&gt;"Complete",Assumptions!$D$42&lt;&gt;"Complete"),"n.a.",SUM(D153:D154)))</f>
        <v>0</v>
      </c>
      <c r="E155" s="16" t="n">
        <f aca="false">IF($N$14="Excluded",0,IF(OR($N$14&lt;&gt;"Complete",Assumptions!$D$42&lt;&gt;"Complete"),"n.a.",SUM(E153:E154)))</f>
        <v>0</v>
      </c>
      <c r="F155" s="16" t="n">
        <f aca="false">IF($N$14="Excluded",0,IF(OR($N$14&lt;&gt;"Complete",Assumptions!$D$42&lt;&gt;"Complete"),"n.a.",SUM(F153:F154)))</f>
        <v>0</v>
      </c>
      <c r="G155" s="16" t="n">
        <f aca="false">IF($N$14="Excluded",0,IF(OR($N$14&lt;&gt;"Complete",Assumptions!$D$42&lt;&gt;"Complete"),"n.a.",SUM(G153:G154)))</f>
        <v>0</v>
      </c>
      <c r="H155" s="16" t="n">
        <f aca="false">IF($N$14="Excluded",0,IF(OR($N$14&lt;&gt;"Complete",Assumptions!$D$42&lt;&gt;"Complete"),"n.a.",SUM(H153:H154)))</f>
        <v>0</v>
      </c>
      <c r="I155" s="16" t="n">
        <f aca="false">IF($N$14="Excluded",0,IF(OR($N$14&lt;&gt;"Complete",Assumptions!$D$42&lt;&gt;"Complete"),"n.a.",SUM(I153:I154)))</f>
        <v>0</v>
      </c>
      <c r="J155" s="8"/>
      <c r="K155" s="2"/>
      <c r="L155" s="2"/>
      <c r="M155" s="2"/>
      <c r="N155" s="2"/>
      <c r="O155" s="2"/>
      <c r="P155" s="2"/>
      <c r="Q155" s="2"/>
      <c r="R155" s="2"/>
      <c r="S155" s="2"/>
      <c r="T155" s="2"/>
      <c r="U155" s="2"/>
      <c r="V155" s="2"/>
      <c r="W155" s="2"/>
      <c r="X155" s="2"/>
      <c r="Y155" s="2"/>
      <c r="Z155" s="2"/>
      <c r="AA155" s="2"/>
      <c r="AB155" s="2"/>
      <c r="AC155" s="2"/>
      <c r="AD155" s="2"/>
    </row>
    <row r="156" customFormat="false" ht="21.75" hidden="false" customHeight="true" outlineLevel="0" collapsed="false">
      <c r="A156" s="1"/>
      <c r="B156" s="1"/>
      <c r="C156" s="2" t="s">
        <v>117</v>
      </c>
      <c r="D156" s="16" t="n">
        <f aca="false">IF($N$14="Excluded",0,IF(OR($N$14&lt;&gt;"Complete",Assumptions!$D$42&lt;&gt;"Complete"),"n.a.",D155*MIN(1,INDEX(Initiatives!$O$7:$O$16,$M$14)*Assumptions!E$25)))</f>
        <v>0</v>
      </c>
      <c r="E156" s="16" t="n">
        <f aca="false">IF($N$14="Excluded",0,IF(OR($N$14&lt;&gt;"Complete",Assumptions!$D$42&lt;&gt;"Complete"),"n.a.",E155*MIN(1,INDEX(Initiatives!$O$7:$O$16,$M$14)*Assumptions!F$25)))</f>
        <v>0</v>
      </c>
      <c r="F156" s="16" t="n">
        <f aca="false">IF($N$14="Excluded",0,IF(OR($N$14&lt;&gt;"Complete",Assumptions!$D$42&lt;&gt;"Complete"),"n.a.",F155*MIN(1,INDEX(Initiatives!$O$7:$O$16,$M$14)*Assumptions!G$25)))</f>
        <v>0</v>
      </c>
      <c r="G156" s="16" t="n">
        <f aca="false">IF($N$14="Excluded",0,IF(OR($N$14&lt;&gt;"Complete",Assumptions!$D$42&lt;&gt;"Complete"),"n.a.",G155*MIN(1,INDEX(Initiatives!$O$7:$O$16,$M$14)*Assumptions!H$25)))</f>
        <v>0</v>
      </c>
      <c r="H156" s="16" t="n">
        <f aca="false">IF($N$14="Excluded",0,IF(OR($N$14&lt;&gt;"Complete",Assumptions!$D$42&lt;&gt;"Complete"),"n.a.",H155*MIN(1,INDEX(Initiatives!$O$7:$O$16,$M$14)*Assumptions!I$25)))</f>
        <v>0</v>
      </c>
      <c r="I156" s="16" t="n">
        <f aca="false">IF($N$14="Excluded",0,IF(OR($N$14&lt;&gt;"Complete",Assumptions!$D$42&lt;&gt;"Complete"),"n.a.",I155*MIN(1,INDEX(Initiatives!$O$7:$O$16,$M$14)*Assumptions!J$25)))</f>
        <v>0</v>
      </c>
      <c r="J156" s="8"/>
      <c r="K156" s="2"/>
      <c r="L156" s="2"/>
      <c r="M156" s="2"/>
      <c r="N156" s="2"/>
      <c r="O156" s="2"/>
      <c r="P156" s="2"/>
      <c r="Q156" s="2"/>
      <c r="R156" s="2"/>
      <c r="S156" s="2"/>
      <c r="T156" s="2"/>
      <c r="U156" s="2"/>
      <c r="V156" s="2"/>
      <c r="W156" s="2"/>
      <c r="X156" s="2"/>
      <c r="Y156" s="2"/>
      <c r="Z156" s="2"/>
      <c r="AA156" s="2"/>
      <c r="AB156" s="2"/>
      <c r="AC156" s="2"/>
      <c r="AD156" s="2"/>
    </row>
    <row r="157" customFormat="false" ht="21.75" hidden="false" customHeight="true" outlineLevel="0" collapsed="false">
      <c r="A157" s="1"/>
      <c r="B157" s="1"/>
      <c r="C157" s="2" t="s">
        <v>34</v>
      </c>
      <c r="D157" s="16" t="n">
        <f aca="false">IF($N$14="Excluded",0,IF(OR($N$14&lt;&gt;"Complete",Assumptions!$D$42&lt;&gt;"Complete"),"n.a.",0))</f>
        <v>0</v>
      </c>
      <c r="E157" s="16" t="n">
        <f aca="false">IF($N$14="Excluded",0,IF(OR($N$14&lt;&gt;"Complete",Assumptions!$D$42&lt;&gt;"Complete"),"n.a.",INDEX(Initiatives!$I$7:$I$16,$M$14)*Assumptions!F$22))</f>
        <v>0</v>
      </c>
      <c r="F157" s="16" t="n">
        <f aca="false">IF($N$14="Excluded",0,IF(OR($N$14&lt;&gt;"Complete",Assumptions!$D$42&lt;&gt;"Complete"),"n.a.",INDEX(Initiatives!$I$7:$I$16,$M$14)*Assumptions!G$22))</f>
        <v>0</v>
      </c>
      <c r="G157" s="16" t="n">
        <f aca="false">IF($N$14="Excluded",0,IF(OR($N$14&lt;&gt;"Complete",Assumptions!$D$42&lt;&gt;"Complete"),"n.a.",INDEX(Initiatives!$I$7:$I$16,$M$14)*Assumptions!H$22))</f>
        <v>0</v>
      </c>
      <c r="H157" s="16" t="n">
        <f aca="false">IF($N$14="Excluded",0,IF(OR($N$14&lt;&gt;"Complete",Assumptions!$D$42&lt;&gt;"Complete"),"n.a.",INDEX(Initiatives!$I$7:$I$16,$M$14)*Assumptions!I$22))</f>
        <v>0</v>
      </c>
      <c r="I157" s="16" t="n">
        <f aca="false">IF($N$14="Excluded",0,IF(OR($N$14&lt;&gt;"Complete",Assumptions!$D$42&lt;&gt;"Complete"),"n.a.",INDEX(Initiatives!$I$7:$I$16,$M$14)*Assumptions!J$22))</f>
        <v>0</v>
      </c>
      <c r="J157" s="8"/>
      <c r="K157" s="2"/>
      <c r="L157" s="2"/>
      <c r="M157" s="2"/>
      <c r="N157" s="2"/>
      <c r="O157" s="2"/>
      <c r="P157" s="2"/>
      <c r="Q157" s="2"/>
      <c r="R157" s="2"/>
      <c r="S157" s="2"/>
      <c r="T157" s="2"/>
      <c r="U157" s="2"/>
      <c r="V157" s="2"/>
      <c r="W157" s="2"/>
      <c r="X157" s="2"/>
      <c r="Y157" s="2"/>
      <c r="Z157" s="2"/>
      <c r="AA157" s="2"/>
      <c r="AB157" s="2"/>
      <c r="AC157" s="2"/>
      <c r="AD157" s="2"/>
    </row>
    <row r="158" customFormat="false" ht="21.75" hidden="false" customHeight="true" outlineLevel="0" collapsed="false">
      <c r="A158" s="1"/>
      <c r="B158" s="1"/>
      <c r="C158" s="2" t="s">
        <v>118</v>
      </c>
      <c r="D158" s="16" t="n">
        <f aca="false">IF($N$14="Excluded",0,IF(OR($N$14&lt;&gt;"Complete",Assumptions!$D$42&lt;&gt;"Complete"),"n.a.",D156-D157))</f>
        <v>0</v>
      </c>
      <c r="E158" s="16" t="n">
        <f aca="false">IF($N$14="Excluded",0,IF(OR($N$14&lt;&gt;"Complete",Assumptions!$D$42&lt;&gt;"Complete"),"n.a.",E156-E157))</f>
        <v>0</v>
      </c>
      <c r="F158" s="16" t="n">
        <f aca="false">IF($N$14="Excluded",0,IF(OR($N$14&lt;&gt;"Complete",Assumptions!$D$42&lt;&gt;"Complete"),"n.a.",F156-F157))</f>
        <v>0</v>
      </c>
      <c r="G158" s="16" t="n">
        <f aca="false">IF($N$14="Excluded",0,IF(OR($N$14&lt;&gt;"Complete",Assumptions!$D$42&lt;&gt;"Complete"),"n.a.",G156-G157))</f>
        <v>0</v>
      </c>
      <c r="H158" s="16" t="n">
        <f aca="false">IF($N$14="Excluded",0,IF(OR($N$14&lt;&gt;"Complete",Assumptions!$D$42&lt;&gt;"Complete"),"n.a.",H156-H157))</f>
        <v>0</v>
      </c>
      <c r="I158" s="16" t="n">
        <f aca="false">IF($N$14="Excluded",0,IF(OR($N$14&lt;&gt;"Complete",Assumptions!$D$42&lt;&gt;"Complete"),"n.a.",I156-I157))</f>
        <v>0</v>
      </c>
      <c r="J158" s="8"/>
      <c r="K158" s="2"/>
      <c r="L158" s="2"/>
      <c r="M158" s="2"/>
      <c r="N158" s="2"/>
      <c r="O158" s="2"/>
      <c r="P158" s="2"/>
      <c r="Q158" s="2"/>
      <c r="R158" s="2"/>
      <c r="S158" s="2"/>
      <c r="T158" s="2"/>
      <c r="U158" s="2"/>
      <c r="V158" s="2"/>
      <c r="W158" s="2"/>
      <c r="X158" s="2"/>
      <c r="Y158" s="2"/>
      <c r="Z158" s="2"/>
      <c r="AA158" s="2"/>
      <c r="AB158" s="2"/>
      <c r="AC158" s="2"/>
      <c r="AD158" s="2"/>
    </row>
    <row r="159" customFormat="false" ht="21.75" hidden="false" customHeight="true" outlineLevel="0" collapsed="false">
      <c r="A159" s="1"/>
      <c r="B159" s="1"/>
      <c r="C159" s="2" t="s">
        <v>97</v>
      </c>
      <c r="D159" s="16" t="n">
        <f aca="false">IF($N$14="Excluded",0,IF(OR($N$14&lt;&gt;"Complete",Assumptions!$D$42&lt;&gt;"Complete"),"n.a.",(MAX(0,D158)-MAX(0,-D158)*Assumptions!$D$10)*INDEX(Initiatives!$P$7:$P$16,$M$14)))</f>
        <v>0</v>
      </c>
      <c r="E159" s="16" t="n">
        <f aca="false">IF($N$14="Excluded",0,IF(OR($N$14&lt;&gt;"Complete",Assumptions!$D$42&lt;&gt;"Complete"),"n.a.",(MAX(0,E158)-MAX(0,-E158)*Assumptions!$D$10)*INDEX(Initiatives!$P$7:$P$16,$M$14)))</f>
        <v>0</v>
      </c>
      <c r="F159" s="16" t="n">
        <f aca="false">IF($N$14="Excluded",0,IF(OR($N$14&lt;&gt;"Complete",Assumptions!$D$42&lt;&gt;"Complete"),"n.a.",(MAX(0,F158)-MAX(0,-F158)*Assumptions!$D$10)*INDEX(Initiatives!$P$7:$P$16,$M$14)))</f>
        <v>0</v>
      </c>
      <c r="G159" s="16" t="n">
        <f aca="false">IF($N$14="Excluded",0,IF(OR($N$14&lt;&gt;"Complete",Assumptions!$D$42&lt;&gt;"Complete"),"n.a.",(MAX(0,G158)-MAX(0,-G158)*Assumptions!$D$10)*INDEX(Initiatives!$P$7:$P$16,$M$14)))</f>
        <v>0</v>
      </c>
      <c r="H159" s="16" t="n">
        <f aca="false">IF($N$14="Excluded",0,IF(OR($N$14&lt;&gt;"Complete",Assumptions!$D$42&lt;&gt;"Complete"),"n.a.",(MAX(0,H158)-MAX(0,-H158)*Assumptions!$D$10)*INDEX(Initiatives!$P$7:$P$16,$M$14)))</f>
        <v>0</v>
      </c>
      <c r="I159" s="16" t="n">
        <f aca="false">IF($N$14="Excluded",0,IF(OR($N$14&lt;&gt;"Complete",Assumptions!$D$42&lt;&gt;"Complete"),"n.a.",(MAX(0,I158)-MAX(0,-I158)*Assumptions!$D$10)*INDEX(Initiatives!$P$7:$P$16,$M$14)))</f>
        <v>0</v>
      </c>
      <c r="J159" s="8"/>
      <c r="K159" s="2"/>
      <c r="L159" s="2"/>
      <c r="M159" s="2"/>
      <c r="N159" s="2"/>
      <c r="O159" s="2"/>
      <c r="P159" s="2"/>
      <c r="Q159" s="2"/>
      <c r="R159" s="2"/>
      <c r="S159" s="2"/>
      <c r="T159" s="2"/>
      <c r="U159" s="2"/>
      <c r="V159" s="2"/>
      <c r="W159" s="2"/>
      <c r="X159" s="2"/>
      <c r="Y159" s="2"/>
      <c r="Z159" s="2"/>
      <c r="AA159" s="2"/>
      <c r="AB159" s="2"/>
      <c r="AC159" s="2"/>
      <c r="AD159" s="2"/>
    </row>
    <row r="160" customFormat="false" ht="21.75" hidden="false" customHeight="true" outlineLevel="0" collapsed="false">
      <c r="A160" s="1"/>
      <c r="B160" s="1"/>
      <c r="C160" s="2" t="s">
        <v>99</v>
      </c>
      <c r="D160" s="16" t="n">
        <f aca="false">IF($N$14="Excluded",0,IF(OR($N$14&lt;&gt;"Complete",Assumptions!$D$42&lt;&gt;"Complete"),"n.a.",INDEX(Initiatives!$J$7:$J$16,$M$14)*Assumptions!$E$28*(1-INDEX(Initiatives!$P$7:$P$16,$M$14)*INDEX(Initiatives!$Q$7:$Q$16,$M$14)*Assumptions!$D$10)))</f>
        <v>0</v>
      </c>
      <c r="E160" s="16" t="n">
        <f aca="false">IF($N$14="Excluded",0,IF(OR($N$14&lt;&gt;"Complete",Assumptions!$D$42&lt;&gt;"Complete"),"n.a.",0))</f>
        <v>0</v>
      </c>
      <c r="F160" s="16" t="n">
        <f aca="false">IF($N$14="Excluded",0,IF(OR($N$14&lt;&gt;"Complete",Assumptions!$D$42&lt;&gt;"Complete"),"n.a.",0))</f>
        <v>0</v>
      </c>
      <c r="G160" s="16" t="n">
        <f aca="false">IF($N$14="Excluded",0,IF(OR($N$14&lt;&gt;"Complete",Assumptions!$D$42&lt;&gt;"Complete"),"n.a.",0))</f>
        <v>0</v>
      </c>
      <c r="H160" s="16" t="n">
        <f aca="false">IF($N$14="Excluded",0,IF(OR($N$14&lt;&gt;"Complete",Assumptions!$D$42&lt;&gt;"Complete"),"n.a.",0))</f>
        <v>0</v>
      </c>
      <c r="I160" s="16" t="n">
        <f aca="false">IF($N$14="Excluded",0,IF(OR($N$14&lt;&gt;"Complete",Assumptions!$D$42&lt;&gt;"Complete"),"n.a.",0))</f>
        <v>0</v>
      </c>
      <c r="J160" s="8"/>
      <c r="K160" s="2"/>
      <c r="L160" s="2"/>
      <c r="M160" s="2"/>
      <c r="N160" s="2"/>
      <c r="O160" s="2"/>
      <c r="P160" s="2"/>
      <c r="Q160" s="2"/>
      <c r="R160" s="2"/>
      <c r="S160" s="2"/>
      <c r="T160" s="2"/>
      <c r="U160" s="2"/>
      <c r="V160" s="2"/>
      <c r="W160" s="2"/>
      <c r="X160" s="2"/>
      <c r="Y160" s="2"/>
      <c r="Z160" s="2"/>
      <c r="AA160" s="2"/>
      <c r="AB160" s="2"/>
      <c r="AC160" s="2"/>
      <c r="AD160" s="2"/>
    </row>
    <row r="161" customFormat="false" ht="21.75" hidden="false" customHeight="true" outlineLevel="0" collapsed="false">
      <c r="A161" s="1"/>
      <c r="B161" s="1"/>
      <c r="C161" s="2" t="s">
        <v>119</v>
      </c>
      <c r="D161" s="16" t="n">
        <f aca="false">IF($N$14="Excluded",0,IF(OR($N$14&lt;&gt;"Complete",Assumptions!$D$42&lt;&gt;"Complete"),"n.a.",INDEX(Initiatives!$K$7:$K$16,$M$14)*Assumptions!$E$31))</f>
        <v>0</v>
      </c>
      <c r="E161" s="16" t="n">
        <f aca="false">IF($N$14="Excluded",0,IF(OR($N$14&lt;&gt;"Complete",Assumptions!$D$42&lt;&gt;"Complete"),"n.a.",0))</f>
        <v>0</v>
      </c>
      <c r="F161" s="16" t="n">
        <f aca="false">IF($N$14="Excluded",0,IF(OR($N$14&lt;&gt;"Complete",Assumptions!$D$42&lt;&gt;"Complete"),"n.a.",0))</f>
        <v>0</v>
      </c>
      <c r="G161" s="16" t="n">
        <f aca="false">IF($N$14="Excluded",0,IF(OR($N$14&lt;&gt;"Complete",Assumptions!$D$42&lt;&gt;"Complete"),"n.a.",0))</f>
        <v>0</v>
      </c>
      <c r="H161" s="16" t="n">
        <f aca="false">IF($N$14="Excluded",0,IF(OR($N$14&lt;&gt;"Complete",Assumptions!$D$42&lt;&gt;"Complete"),"n.a.",0))</f>
        <v>0</v>
      </c>
      <c r="I161" s="16" t="n">
        <f aca="false">IF($N$14="Excluded",0,IF(OR($N$14&lt;&gt;"Complete",Assumptions!$D$42&lt;&gt;"Complete"),"n.a.",0))</f>
        <v>0</v>
      </c>
      <c r="J161" s="8"/>
      <c r="K161" s="2"/>
      <c r="L161" s="2"/>
      <c r="M161" s="2"/>
      <c r="N161" s="2"/>
      <c r="O161" s="2"/>
      <c r="P161" s="2"/>
      <c r="Q161" s="2"/>
      <c r="R161" s="2"/>
      <c r="S161" s="2"/>
      <c r="T161" s="2"/>
      <c r="U161" s="2"/>
      <c r="V161" s="2"/>
      <c r="W161" s="2"/>
      <c r="X161" s="2"/>
      <c r="Y161" s="2"/>
      <c r="Z161" s="2"/>
      <c r="AA161" s="2"/>
      <c r="AB161" s="2"/>
      <c r="AC161" s="2"/>
      <c r="AD161" s="2"/>
    </row>
    <row r="162" customFormat="false" ht="21.75" hidden="false" customHeight="true" outlineLevel="0" collapsed="false">
      <c r="A162" s="1"/>
      <c r="B162" s="1"/>
      <c r="C162" s="2" t="s">
        <v>120</v>
      </c>
      <c r="D162" s="16" t="n">
        <f aca="false">IF($N$14="Excluded",0,IF(OR($N$14&lt;&gt;"Complete",Assumptions!$D$42&lt;&gt;"Complete"),"n.a.",INDEX(Initiatives!$L$7:$L$16,$M$14)*Assumptions!$E$31))</f>
        <v>0</v>
      </c>
      <c r="E162" s="16" t="n">
        <f aca="false">IF($N$14="Excluded",0,IF(OR($N$14&lt;&gt;"Complete",Assumptions!$D$42&lt;&gt;"Complete"),"n.a.",0))</f>
        <v>0</v>
      </c>
      <c r="F162" s="16" t="n">
        <f aca="false">IF($N$14="Excluded",0,IF(OR($N$14&lt;&gt;"Complete",Assumptions!$D$42&lt;&gt;"Complete"),"n.a.",0))</f>
        <v>0</v>
      </c>
      <c r="G162" s="16" t="n">
        <f aca="false">IF($N$14="Excluded",0,IF(OR($N$14&lt;&gt;"Complete",Assumptions!$D$42&lt;&gt;"Complete"),"n.a.",0))</f>
        <v>0</v>
      </c>
      <c r="H162" s="16" t="n">
        <f aca="false">IF($N$14="Excluded",0,IF(OR($N$14&lt;&gt;"Complete",Assumptions!$D$42&lt;&gt;"Complete"),"n.a.",0))</f>
        <v>0</v>
      </c>
      <c r="I162" s="16" t="n">
        <f aca="false">IF($N$14="Excluded",0,IF(OR($N$14&lt;&gt;"Complete",Assumptions!$D$42&lt;&gt;"Complete"),"n.a.",0))</f>
        <v>0</v>
      </c>
      <c r="J162" s="8"/>
      <c r="K162" s="2"/>
      <c r="L162" s="2"/>
      <c r="M162" s="2"/>
      <c r="N162" s="2"/>
      <c r="O162" s="2"/>
      <c r="P162" s="2"/>
      <c r="Q162" s="2"/>
      <c r="R162" s="2"/>
      <c r="S162" s="2"/>
      <c r="T162" s="2"/>
      <c r="U162" s="2"/>
      <c r="V162" s="2"/>
      <c r="W162" s="2"/>
      <c r="X162" s="2"/>
      <c r="Y162" s="2"/>
      <c r="Z162" s="2"/>
      <c r="AA162" s="2"/>
      <c r="AB162" s="2"/>
      <c r="AC162" s="2"/>
      <c r="AD162" s="2"/>
    </row>
    <row r="163" customFormat="false" ht="21.75" hidden="false" customHeight="true" outlineLevel="0" collapsed="false">
      <c r="A163" s="1"/>
      <c r="B163" s="1"/>
      <c r="C163" s="38" t="s">
        <v>32</v>
      </c>
      <c r="D163" s="39" t="n">
        <f aca="false">IF($N$14="Excluded",0,IF(OR($N$14&lt;&gt;"Complete",Assumptions!$D$42&lt;&gt;"Complete"),"n.a.",D158-D159-SUM(D160:D162)))</f>
        <v>0</v>
      </c>
      <c r="E163" s="39" t="n">
        <f aca="false">IF($N$14="Excluded",0,IF(OR($N$14&lt;&gt;"Complete",Assumptions!$D$42&lt;&gt;"Complete"),"n.a.",E158-E159-SUM(E160:E162)))</f>
        <v>0</v>
      </c>
      <c r="F163" s="39" t="n">
        <f aca="false">IF($N$14="Excluded",0,IF(OR($N$14&lt;&gt;"Complete",Assumptions!$D$42&lt;&gt;"Complete"),"n.a.",F158-F159-SUM(F160:F162)))</f>
        <v>0</v>
      </c>
      <c r="G163" s="39" t="n">
        <f aca="false">IF($N$14="Excluded",0,IF(OR($N$14&lt;&gt;"Complete",Assumptions!$D$42&lt;&gt;"Complete"),"n.a.",G158-G159-SUM(G160:G162)))</f>
        <v>0</v>
      </c>
      <c r="H163" s="39" t="n">
        <f aca="false">IF($N$14="Excluded",0,IF(OR($N$14&lt;&gt;"Complete",Assumptions!$D$42&lt;&gt;"Complete"),"n.a.",H158-H159-SUM(H160:H162)))</f>
        <v>0</v>
      </c>
      <c r="I163" s="39" t="n">
        <f aca="false">IF($N$14="Excluded",0,IF(OR($N$14&lt;&gt;"Complete",Assumptions!$D$42&lt;&gt;"Complete"),"n.a.",I158-I159-SUM(I160:I162)))</f>
        <v>0</v>
      </c>
      <c r="J163" s="34"/>
      <c r="K163" s="2"/>
      <c r="L163" s="2"/>
      <c r="M163" s="2"/>
      <c r="N163" s="2"/>
      <c r="O163" s="2"/>
      <c r="P163" s="2"/>
      <c r="Q163" s="2"/>
      <c r="R163" s="2"/>
      <c r="S163" s="2"/>
      <c r="T163" s="2"/>
      <c r="U163" s="2"/>
      <c r="V163" s="2"/>
      <c r="W163" s="2"/>
      <c r="X163" s="2"/>
      <c r="Y163" s="2"/>
      <c r="Z163" s="2"/>
      <c r="AA163" s="2"/>
      <c r="AB163" s="2"/>
      <c r="AC163" s="2"/>
      <c r="AD163" s="2"/>
    </row>
    <row r="164" customFormat="false" ht="21.75" hidden="false" customHeight="true" outlineLevel="0" collapsed="false">
      <c r="A164" s="1"/>
      <c r="B164" s="1"/>
      <c r="C164" s="38" t="s">
        <v>104</v>
      </c>
      <c r="D164" s="39" t="n">
        <f aca="false">IF($N$14="Excluded",0,IF(OR($N$14&lt;&gt;"Complete",Assumptions!$D$42&lt;&gt;"Complete"),"n.a.",D163/(1+Assumptions!$D$11)^D$5))</f>
        <v>0</v>
      </c>
      <c r="E164" s="39" t="n">
        <f aca="false">IF($N$14="Excluded",0,IF(OR($N$14&lt;&gt;"Complete",Assumptions!$D$42&lt;&gt;"Complete"),"n.a.",E163/(1+Assumptions!$D$11)^E$5))</f>
        <v>0</v>
      </c>
      <c r="F164" s="39" t="n">
        <f aca="false">IF($N$14="Excluded",0,IF(OR($N$14&lt;&gt;"Complete",Assumptions!$D$42&lt;&gt;"Complete"),"n.a.",F163/(1+Assumptions!$D$11)^F$5))</f>
        <v>0</v>
      </c>
      <c r="G164" s="39" t="n">
        <f aca="false">IF($N$14="Excluded",0,IF(OR($N$14&lt;&gt;"Complete",Assumptions!$D$42&lt;&gt;"Complete"),"n.a.",G163/(1+Assumptions!$D$11)^G$5))</f>
        <v>0</v>
      </c>
      <c r="H164" s="39" t="n">
        <f aca="false">IF($N$14="Excluded",0,IF(OR($N$14&lt;&gt;"Complete",Assumptions!$D$42&lt;&gt;"Complete"),"n.a.",H163/(1+Assumptions!$D$11)^H$5))</f>
        <v>0</v>
      </c>
      <c r="I164" s="39" t="n">
        <f aca="false">IF($N$14="Excluded",0,IF(OR($N$14&lt;&gt;"Complete",Assumptions!$D$42&lt;&gt;"Complete"),"n.a.",I163/(1+Assumptions!$D$11)^I$5))</f>
        <v>0</v>
      </c>
      <c r="J164" s="33" t="n">
        <f aca="false">IF(COUNT(D164:I164)=6,SUM(D164:I164),"n.a.")</f>
        <v>0</v>
      </c>
      <c r="K164" s="2"/>
      <c r="L164" s="2"/>
      <c r="M164" s="2"/>
      <c r="N164" s="2"/>
      <c r="O164" s="2"/>
      <c r="P164" s="2"/>
      <c r="Q164" s="2"/>
      <c r="R164" s="2"/>
      <c r="S164" s="2"/>
      <c r="T164" s="2"/>
      <c r="U164" s="2"/>
      <c r="V164" s="2"/>
      <c r="W164" s="2"/>
      <c r="X164" s="2"/>
      <c r="Y164" s="2"/>
      <c r="Z164" s="2"/>
      <c r="AA164" s="2"/>
      <c r="AB164" s="2"/>
      <c r="AC164" s="2"/>
      <c r="AD164" s="2"/>
    </row>
    <row r="165" customFormat="false" ht="21.75" hidden="false" customHeight="true" outlineLevel="0" collapsed="false">
      <c r="A165" s="1"/>
      <c r="B165" s="1"/>
      <c r="C165" s="2"/>
      <c r="D165" s="8"/>
      <c r="E165" s="8"/>
      <c r="F165" s="8"/>
      <c r="G165" s="8"/>
      <c r="H165" s="8"/>
      <c r="I165" s="8"/>
      <c r="J165" s="8"/>
      <c r="K165" s="2"/>
      <c r="L165" s="2"/>
      <c r="M165" s="2"/>
      <c r="N165" s="2"/>
      <c r="O165" s="2"/>
      <c r="P165" s="2"/>
      <c r="Q165" s="2"/>
      <c r="R165" s="2"/>
      <c r="S165" s="2"/>
      <c r="T165" s="2"/>
      <c r="U165" s="2"/>
      <c r="V165" s="2"/>
      <c r="W165" s="2"/>
      <c r="X165" s="2"/>
      <c r="Y165" s="2"/>
      <c r="Z165" s="2"/>
      <c r="AA165" s="2"/>
      <c r="AB165" s="2"/>
      <c r="AC165" s="2"/>
      <c r="AD165" s="2"/>
    </row>
    <row r="166" customFormat="false" ht="21.75" hidden="false" customHeight="true" outlineLevel="0" collapsed="false">
      <c r="A166" s="1"/>
      <c r="B166" s="1"/>
      <c r="C166" s="2"/>
      <c r="D166" s="8"/>
      <c r="E166" s="8"/>
      <c r="F166" s="8"/>
      <c r="G166" s="8"/>
      <c r="H166" s="8"/>
      <c r="I166" s="8"/>
      <c r="J166" s="8"/>
      <c r="K166" s="2"/>
      <c r="L166" s="2"/>
      <c r="M166" s="2"/>
      <c r="N166" s="2"/>
      <c r="O166" s="2"/>
      <c r="P166" s="2"/>
      <c r="Q166" s="2"/>
      <c r="R166" s="2"/>
      <c r="S166" s="2"/>
      <c r="T166" s="2"/>
      <c r="U166" s="2"/>
      <c r="V166" s="2"/>
      <c r="W166" s="2"/>
      <c r="X166" s="2"/>
      <c r="Y166" s="2"/>
      <c r="Z166" s="2"/>
      <c r="AA166" s="2"/>
      <c r="AB166" s="2"/>
      <c r="AC166" s="2"/>
      <c r="AD166" s="2"/>
    </row>
    <row r="167" customFormat="false" ht="21.75" hidden="false" customHeight="true" outlineLevel="0" collapsed="false">
      <c r="A167" s="1"/>
      <c r="B167" s="1"/>
      <c r="C167" s="2"/>
      <c r="D167" s="8"/>
      <c r="E167" s="8"/>
      <c r="F167" s="8"/>
      <c r="G167" s="8"/>
      <c r="H167" s="8"/>
      <c r="I167" s="8"/>
      <c r="J167" s="8"/>
      <c r="K167" s="2"/>
      <c r="L167" s="2"/>
      <c r="M167" s="2"/>
      <c r="N167" s="2"/>
      <c r="O167" s="2"/>
      <c r="P167" s="2"/>
      <c r="Q167" s="2"/>
      <c r="R167" s="2"/>
      <c r="S167" s="2"/>
      <c r="T167" s="2"/>
      <c r="U167" s="2"/>
      <c r="V167" s="2"/>
      <c r="W167" s="2"/>
      <c r="X167" s="2"/>
      <c r="Y167" s="2"/>
      <c r="Z167" s="2"/>
      <c r="AA167" s="2"/>
      <c r="AB167" s="2"/>
      <c r="AC167" s="2"/>
      <c r="AD167" s="2"/>
    </row>
    <row r="168" customFormat="false" ht="21.75" hidden="false" customHeight="true" outlineLevel="0" collapsed="false">
      <c r="A168" s="1"/>
      <c r="B168" s="1"/>
      <c r="C168" s="2"/>
      <c r="D168" s="8"/>
      <c r="E168" s="8"/>
      <c r="F168" s="8"/>
      <c r="G168" s="8"/>
      <c r="H168" s="8"/>
      <c r="I168" s="8"/>
      <c r="J168" s="8"/>
      <c r="K168" s="2"/>
      <c r="L168" s="2"/>
      <c r="M168" s="2"/>
      <c r="N168" s="2"/>
      <c r="O168" s="2"/>
      <c r="P168" s="2"/>
      <c r="Q168" s="2"/>
      <c r="R168" s="2"/>
      <c r="S168" s="2"/>
      <c r="T168" s="2"/>
      <c r="U168" s="2"/>
      <c r="V168" s="2"/>
      <c r="W168" s="2"/>
      <c r="X168" s="2"/>
      <c r="Y168" s="2"/>
      <c r="Z168" s="2"/>
      <c r="AA168" s="2"/>
      <c r="AB168" s="2"/>
      <c r="AC168" s="2"/>
      <c r="AD168" s="2"/>
    </row>
    <row r="169" customFormat="false" ht="21.75" hidden="false" customHeight="true" outlineLevel="0" collapsed="false">
      <c r="A169" s="1"/>
      <c r="B169" s="1"/>
      <c r="C169" s="35" t="s">
        <v>106</v>
      </c>
      <c r="D169" s="36" t="n">
        <f aca="false">IF($M$15=0,"Invalid ID",INDEX(Initiatives!$D$7:$D$16,$M$15))</f>
        <v>0</v>
      </c>
      <c r="E169" s="10"/>
      <c r="F169" s="10"/>
      <c r="G169" s="10"/>
      <c r="H169" s="10"/>
      <c r="I169" s="10"/>
      <c r="J169" s="10"/>
      <c r="K169" s="2"/>
      <c r="L169" s="2"/>
      <c r="M169" s="2"/>
      <c r="N169" s="2"/>
      <c r="O169" s="2"/>
      <c r="P169" s="2"/>
      <c r="Q169" s="2"/>
      <c r="R169" s="2"/>
      <c r="S169" s="2"/>
      <c r="T169" s="2"/>
      <c r="U169" s="2"/>
      <c r="V169" s="2"/>
      <c r="W169" s="2"/>
      <c r="X169" s="2"/>
      <c r="Y169" s="2"/>
      <c r="Z169" s="2"/>
      <c r="AA169" s="2"/>
      <c r="AB169" s="2"/>
      <c r="AC169" s="2"/>
      <c r="AD169" s="2"/>
    </row>
    <row r="170" customFormat="false" ht="21.75" hidden="false" customHeight="true" outlineLevel="0" collapsed="false">
      <c r="A170" s="1"/>
      <c r="B170" s="1"/>
      <c r="C170" s="2" t="s">
        <v>113</v>
      </c>
      <c r="D170" s="37" t="n">
        <f aca="false">IF($N$15="Excluded",0,IF(OR($N$15&lt;&gt;"Complete",Assumptions!$D$42&lt;&gt;"Complete"),"n.a.",0))</f>
        <v>0</v>
      </c>
      <c r="E170" s="37" t="n">
        <f aca="false">IF($N$15="Excluded",0,IF(OR($N$15&lt;&gt;"Complete",Assumptions!$D$42&lt;&gt;"Complete"),"n.a.",(IF(INDEX(Initiatives!$N$7:$N$16,$M$15)=0,MAX(0,12-(INDEX(Initiatives!$M$7:$M$16,$M$15)-1+Assumptions!$E$34)),MIN(MAX(0,12-(INDEX(Initiatives!$M$7:$M$16,$M$15)-1+Assumptions!$E$34)),INDEX(Initiatives!$N$7:$N$16,$M$15))^2/(2*MAX(1,INDEX(Initiatives!$N$7:$N$16,$M$15)))+MAX(0,MAX(0,12-(INDEX(Initiatives!$M$7:$M$16,$M$15)-1+Assumptions!$E$34))-INDEX(Initiatives!$N$7:$N$16,$M$15)))-IF(INDEX(Initiatives!$N$7:$N$16,$M$15)=0,MAX(0,0-(INDEX(Initiatives!$M$7:$M$16,$M$15)-1+Assumptions!$E$34)),MIN(MAX(0,0-(INDEX(Initiatives!$M$7:$M$16,$M$15)-1+Assumptions!$E$34)),INDEX(Initiatives!$N$7:$N$16,$M$15))^2/(2*MAX(1,INDEX(Initiatives!$N$7:$N$16,$M$15)))+MAX(0,MAX(0,0-(INDEX(Initiatives!$M$7:$M$16,$M$15)-1+Assumptions!$E$34))-INDEX(Initiatives!$N$7:$N$16,$M$15))))/12))</f>
        <v>0</v>
      </c>
      <c r="F170" s="37" t="n">
        <f aca="false">IF($N$15="Excluded",0,IF(OR($N$15&lt;&gt;"Complete",Assumptions!$D$42&lt;&gt;"Complete"),"n.a.",(IF(INDEX(Initiatives!$N$7:$N$16,$M$15)=0,MAX(0,24-(INDEX(Initiatives!$M$7:$M$16,$M$15)-1+Assumptions!$E$34)),MIN(MAX(0,24-(INDEX(Initiatives!$M$7:$M$16,$M$15)-1+Assumptions!$E$34)),INDEX(Initiatives!$N$7:$N$16,$M$15))^2/(2*MAX(1,INDEX(Initiatives!$N$7:$N$16,$M$15)))+MAX(0,MAX(0,24-(INDEX(Initiatives!$M$7:$M$16,$M$15)-1+Assumptions!$E$34))-INDEX(Initiatives!$N$7:$N$16,$M$15)))-IF(INDEX(Initiatives!$N$7:$N$16,$M$15)=0,MAX(0,12-(INDEX(Initiatives!$M$7:$M$16,$M$15)-1+Assumptions!$E$34)),MIN(MAX(0,12-(INDEX(Initiatives!$M$7:$M$16,$M$15)-1+Assumptions!$E$34)),INDEX(Initiatives!$N$7:$N$16,$M$15))^2/(2*MAX(1,INDEX(Initiatives!$N$7:$N$16,$M$15)))+MAX(0,MAX(0,12-(INDEX(Initiatives!$M$7:$M$16,$M$15)-1+Assumptions!$E$34))-INDEX(Initiatives!$N$7:$N$16,$M$15))))/12))</f>
        <v>0</v>
      </c>
      <c r="G170" s="37" t="n">
        <f aca="false">IF($N$15="Excluded",0,IF(OR($N$15&lt;&gt;"Complete",Assumptions!$D$42&lt;&gt;"Complete"),"n.a.",(IF(INDEX(Initiatives!$N$7:$N$16,$M$15)=0,MAX(0,36-(INDEX(Initiatives!$M$7:$M$16,$M$15)-1+Assumptions!$E$34)),MIN(MAX(0,36-(INDEX(Initiatives!$M$7:$M$16,$M$15)-1+Assumptions!$E$34)),INDEX(Initiatives!$N$7:$N$16,$M$15))^2/(2*MAX(1,INDEX(Initiatives!$N$7:$N$16,$M$15)))+MAX(0,MAX(0,36-(INDEX(Initiatives!$M$7:$M$16,$M$15)-1+Assumptions!$E$34))-INDEX(Initiatives!$N$7:$N$16,$M$15)))-IF(INDEX(Initiatives!$N$7:$N$16,$M$15)=0,MAX(0,24-(INDEX(Initiatives!$M$7:$M$16,$M$15)-1+Assumptions!$E$34)),MIN(MAX(0,24-(INDEX(Initiatives!$M$7:$M$16,$M$15)-1+Assumptions!$E$34)),INDEX(Initiatives!$N$7:$N$16,$M$15))^2/(2*MAX(1,INDEX(Initiatives!$N$7:$N$16,$M$15)))+MAX(0,MAX(0,24-(INDEX(Initiatives!$M$7:$M$16,$M$15)-1+Assumptions!$E$34))-INDEX(Initiatives!$N$7:$N$16,$M$15))))/12))</f>
        <v>0</v>
      </c>
      <c r="H170" s="37" t="n">
        <f aca="false">IF($N$15="Excluded",0,IF(OR($N$15&lt;&gt;"Complete",Assumptions!$D$42&lt;&gt;"Complete"),"n.a.",(IF(INDEX(Initiatives!$N$7:$N$16,$M$15)=0,MAX(0,48-(INDEX(Initiatives!$M$7:$M$16,$M$15)-1+Assumptions!$E$34)),MIN(MAX(0,48-(INDEX(Initiatives!$M$7:$M$16,$M$15)-1+Assumptions!$E$34)),INDEX(Initiatives!$N$7:$N$16,$M$15))^2/(2*MAX(1,INDEX(Initiatives!$N$7:$N$16,$M$15)))+MAX(0,MAX(0,48-(INDEX(Initiatives!$M$7:$M$16,$M$15)-1+Assumptions!$E$34))-INDEX(Initiatives!$N$7:$N$16,$M$15)))-IF(INDEX(Initiatives!$N$7:$N$16,$M$15)=0,MAX(0,36-(INDEX(Initiatives!$M$7:$M$16,$M$15)-1+Assumptions!$E$34)),MIN(MAX(0,36-(INDEX(Initiatives!$M$7:$M$16,$M$15)-1+Assumptions!$E$34)),INDEX(Initiatives!$N$7:$N$16,$M$15))^2/(2*MAX(1,INDEX(Initiatives!$N$7:$N$16,$M$15)))+MAX(0,MAX(0,36-(INDEX(Initiatives!$M$7:$M$16,$M$15)-1+Assumptions!$E$34))-INDEX(Initiatives!$N$7:$N$16,$M$15))))/12))</f>
        <v>0</v>
      </c>
      <c r="I170" s="37" t="n">
        <f aca="false">IF($N$15="Excluded",0,IF(OR($N$15&lt;&gt;"Complete",Assumptions!$D$42&lt;&gt;"Complete"),"n.a.",(IF(INDEX(Initiatives!$N$7:$N$16,$M$15)=0,MAX(0,60-(INDEX(Initiatives!$M$7:$M$16,$M$15)-1+Assumptions!$E$34)),MIN(MAX(0,60-(INDEX(Initiatives!$M$7:$M$16,$M$15)-1+Assumptions!$E$34)),INDEX(Initiatives!$N$7:$N$16,$M$15))^2/(2*MAX(1,INDEX(Initiatives!$N$7:$N$16,$M$15)))+MAX(0,MAX(0,60-(INDEX(Initiatives!$M$7:$M$16,$M$15)-1+Assumptions!$E$34))-INDEX(Initiatives!$N$7:$N$16,$M$15)))-IF(INDEX(Initiatives!$N$7:$N$16,$M$15)=0,MAX(0,48-(INDEX(Initiatives!$M$7:$M$16,$M$15)-1+Assumptions!$E$34)),MIN(MAX(0,48-(INDEX(Initiatives!$M$7:$M$16,$M$15)-1+Assumptions!$E$34)),INDEX(Initiatives!$N$7:$N$16,$M$15))^2/(2*MAX(1,INDEX(Initiatives!$N$7:$N$16,$M$15)))+MAX(0,MAX(0,48-(INDEX(Initiatives!$M$7:$M$16,$M$15)-1+Assumptions!$E$34))-INDEX(Initiatives!$N$7:$N$16,$M$15))))/12))</f>
        <v>0</v>
      </c>
      <c r="J170" s="8"/>
      <c r="K170" s="2"/>
      <c r="L170" s="2"/>
      <c r="M170" s="2"/>
      <c r="N170" s="2"/>
      <c r="O170" s="2"/>
      <c r="P170" s="2"/>
      <c r="Q170" s="2"/>
      <c r="R170" s="2"/>
      <c r="S170" s="2"/>
      <c r="T170" s="2"/>
      <c r="U170" s="2"/>
      <c r="V170" s="2"/>
      <c r="W170" s="2"/>
      <c r="X170" s="2"/>
      <c r="Y170" s="2"/>
      <c r="Z170" s="2"/>
      <c r="AA170" s="2"/>
      <c r="AB170" s="2"/>
      <c r="AC170" s="2"/>
      <c r="AD170" s="2"/>
    </row>
    <row r="171" customFormat="false" ht="21.75" hidden="false" customHeight="true" outlineLevel="0" collapsed="false">
      <c r="A171" s="1"/>
      <c r="B171" s="1"/>
      <c r="C171" s="2" t="s">
        <v>114</v>
      </c>
      <c r="D171" s="16" t="n">
        <f aca="false">IF($N$15="Excluded",0,IF(OR($N$15&lt;&gt;"Complete",Assumptions!$D$42&lt;&gt;"Complete"),"n.a.",D170*INDEX(Initiatives!$F$7:$F$16,$M$15)*INDEX(Initiatives!$G$7:$G$16,$M$15)*Assumptions!E$16))</f>
        <v>0</v>
      </c>
      <c r="E171" s="16" t="n">
        <f aca="false">IF($N$15="Excluded",0,IF(OR($N$15&lt;&gt;"Complete",Assumptions!$D$42&lt;&gt;"Complete"),"n.a.",E170*INDEX(Initiatives!$F$7:$F$16,$M$15)*INDEX(Initiatives!$G$7:$G$16,$M$15)*Assumptions!F$16))</f>
        <v>0</v>
      </c>
      <c r="F171" s="16" t="n">
        <f aca="false">IF($N$15="Excluded",0,IF(OR($N$15&lt;&gt;"Complete",Assumptions!$D$42&lt;&gt;"Complete"),"n.a.",F170*INDEX(Initiatives!$F$7:$F$16,$M$15)*INDEX(Initiatives!$G$7:$G$16,$M$15)*Assumptions!G$16))</f>
        <v>0</v>
      </c>
      <c r="G171" s="16" t="n">
        <f aca="false">IF($N$15="Excluded",0,IF(OR($N$15&lt;&gt;"Complete",Assumptions!$D$42&lt;&gt;"Complete"),"n.a.",G170*INDEX(Initiatives!$F$7:$F$16,$M$15)*INDEX(Initiatives!$G$7:$G$16,$M$15)*Assumptions!H$16))</f>
        <v>0</v>
      </c>
      <c r="H171" s="16" t="n">
        <f aca="false">IF($N$15="Excluded",0,IF(OR($N$15&lt;&gt;"Complete",Assumptions!$D$42&lt;&gt;"Complete"),"n.a.",H170*INDEX(Initiatives!$F$7:$F$16,$M$15)*INDEX(Initiatives!$G$7:$G$16,$M$15)*Assumptions!I$16))</f>
        <v>0</v>
      </c>
      <c r="I171" s="16" t="n">
        <f aca="false">IF($N$15="Excluded",0,IF(OR($N$15&lt;&gt;"Complete",Assumptions!$D$42&lt;&gt;"Complete"),"n.a.",I170*INDEX(Initiatives!$F$7:$F$16,$M$15)*INDEX(Initiatives!$G$7:$G$16,$M$15)*Assumptions!J$16))</f>
        <v>0</v>
      </c>
      <c r="J171" s="8"/>
      <c r="K171" s="2"/>
      <c r="L171" s="2"/>
      <c r="M171" s="2"/>
      <c r="N171" s="2"/>
      <c r="O171" s="2"/>
      <c r="P171" s="2"/>
      <c r="Q171" s="2"/>
      <c r="R171" s="2"/>
      <c r="S171" s="2"/>
      <c r="T171" s="2"/>
      <c r="U171" s="2"/>
      <c r="V171" s="2"/>
      <c r="W171" s="2"/>
      <c r="X171" s="2"/>
      <c r="Y171" s="2"/>
      <c r="Z171" s="2"/>
      <c r="AA171" s="2"/>
      <c r="AB171" s="2"/>
      <c r="AC171" s="2"/>
      <c r="AD171" s="2"/>
    </row>
    <row r="172" customFormat="false" ht="21.75" hidden="false" customHeight="true" outlineLevel="0" collapsed="false">
      <c r="A172" s="1"/>
      <c r="B172" s="1"/>
      <c r="C172" s="2" t="s">
        <v>115</v>
      </c>
      <c r="D172" s="16" t="n">
        <f aca="false">IF($N$15="Excluded",0,IF(OR($N$15&lt;&gt;"Complete",Assumptions!$D$42&lt;&gt;"Complete"),"n.a.",D170*INDEX(Initiatives!$H$7:$H$16,$M$15)*Assumptions!E$19))</f>
        <v>0</v>
      </c>
      <c r="E172" s="16" t="n">
        <f aca="false">IF($N$15="Excluded",0,IF(OR($N$15&lt;&gt;"Complete",Assumptions!$D$42&lt;&gt;"Complete"),"n.a.",E170*INDEX(Initiatives!$H$7:$H$16,$M$15)*Assumptions!F$19))</f>
        <v>0</v>
      </c>
      <c r="F172" s="16" t="n">
        <f aca="false">IF($N$15="Excluded",0,IF(OR($N$15&lt;&gt;"Complete",Assumptions!$D$42&lt;&gt;"Complete"),"n.a.",F170*INDEX(Initiatives!$H$7:$H$16,$M$15)*Assumptions!G$19))</f>
        <v>0</v>
      </c>
      <c r="G172" s="16" t="n">
        <f aca="false">IF($N$15="Excluded",0,IF(OR($N$15&lt;&gt;"Complete",Assumptions!$D$42&lt;&gt;"Complete"),"n.a.",G170*INDEX(Initiatives!$H$7:$H$16,$M$15)*Assumptions!H$19))</f>
        <v>0</v>
      </c>
      <c r="H172" s="16" t="n">
        <f aca="false">IF($N$15="Excluded",0,IF(OR($N$15&lt;&gt;"Complete",Assumptions!$D$42&lt;&gt;"Complete"),"n.a.",H170*INDEX(Initiatives!$H$7:$H$16,$M$15)*Assumptions!I$19))</f>
        <v>0</v>
      </c>
      <c r="I172" s="16" t="n">
        <f aca="false">IF($N$15="Excluded",0,IF(OR($N$15&lt;&gt;"Complete",Assumptions!$D$42&lt;&gt;"Complete"),"n.a.",I170*INDEX(Initiatives!$H$7:$H$16,$M$15)*Assumptions!J$19))</f>
        <v>0</v>
      </c>
      <c r="J172" s="8"/>
      <c r="K172" s="2"/>
      <c r="L172" s="2"/>
      <c r="M172" s="2"/>
      <c r="N172" s="2"/>
      <c r="O172" s="2"/>
      <c r="P172" s="2"/>
      <c r="Q172" s="2"/>
      <c r="R172" s="2"/>
      <c r="S172" s="2"/>
      <c r="T172" s="2"/>
      <c r="U172" s="2"/>
      <c r="V172" s="2"/>
      <c r="W172" s="2"/>
      <c r="X172" s="2"/>
      <c r="Y172" s="2"/>
      <c r="Z172" s="2"/>
      <c r="AA172" s="2"/>
      <c r="AB172" s="2"/>
      <c r="AC172" s="2"/>
      <c r="AD172" s="2"/>
    </row>
    <row r="173" customFormat="false" ht="21.75" hidden="false" customHeight="true" outlineLevel="0" collapsed="false">
      <c r="A173" s="1"/>
      <c r="B173" s="1"/>
      <c r="C173" s="2" t="s">
        <v>116</v>
      </c>
      <c r="D173" s="16" t="n">
        <f aca="false">IF($N$15="Excluded",0,IF(OR($N$15&lt;&gt;"Complete",Assumptions!$D$42&lt;&gt;"Complete"),"n.a.",SUM(D171:D172)))</f>
        <v>0</v>
      </c>
      <c r="E173" s="16" t="n">
        <f aca="false">IF($N$15="Excluded",0,IF(OR($N$15&lt;&gt;"Complete",Assumptions!$D$42&lt;&gt;"Complete"),"n.a.",SUM(E171:E172)))</f>
        <v>0</v>
      </c>
      <c r="F173" s="16" t="n">
        <f aca="false">IF($N$15="Excluded",0,IF(OR($N$15&lt;&gt;"Complete",Assumptions!$D$42&lt;&gt;"Complete"),"n.a.",SUM(F171:F172)))</f>
        <v>0</v>
      </c>
      <c r="G173" s="16" t="n">
        <f aca="false">IF($N$15="Excluded",0,IF(OR($N$15&lt;&gt;"Complete",Assumptions!$D$42&lt;&gt;"Complete"),"n.a.",SUM(G171:G172)))</f>
        <v>0</v>
      </c>
      <c r="H173" s="16" t="n">
        <f aca="false">IF($N$15="Excluded",0,IF(OR($N$15&lt;&gt;"Complete",Assumptions!$D$42&lt;&gt;"Complete"),"n.a.",SUM(H171:H172)))</f>
        <v>0</v>
      </c>
      <c r="I173" s="16" t="n">
        <f aca="false">IF($N$15="Excluded",0,IF(OR($N$15&lt;&gt;"Complete",Assumptions!$D$42&lt;&gt;"Complete"),"n.a.",SUM(I171:I172)))</f>
        <v>0</v>
      </c>
      <c r="J173" s="8"/>
      <c r="K173" s="2"/>
      <c r="L173" s="2"/>
      <c r="M173" s="2"/>
      <c r="N173" s="2"/>
      <c r="O173" s="2"/>
      <c r="P173" s="2"/>
      <c r="Q173" s="2"/>
      <c r="R173" s="2"/>
      <c r="S173" s="2"/>
      <c r="T173" s="2"/>
      <c r="U173" s="2"/>
      <c r="V173" s="2"/>
      <c r="W173" s="2"/>
      <c r="X173" s="2"/>
      <c r="Y173" s="2"/>
      <c r="Z173" s="2"/>
      <c r="AA173" s="2"/>
      <c r="AB173" s="2"/>
      <c r="AC173" s="2"/>
      <c r="AD173" s="2"/>
    </row>
    <row r="174" customFormat="false" ht="21.75" hidden="false" customHeight="true" outlineLevel="0" collapsed="false">
      <c r="A174" s="1"/>
      <c r="B174" s="1"/>
      <c r="C174" s="2" t="s">
        <v>117</v>
      </c>
      <c r="D174" s="16" t="n">
        <f aca="false">IF($N$15="Excluded",0,IF(OR($N$15&lt;&gt;"Complete",Assumptions!$D$42&lt;&gt;"Complete"),"n.a.",D173*MIN(1,INDEX(Initiatives!$O$7:$O$16,$M$15)*Assumptions!E$25)))</f>
        <v>0</v>
      </c>
      <c r="E174" s="16" t="n">
        <f aca="false">IF($N$15="Excluded",0,IF(OR($N$15&lt;&gt;"Complete",Assumptions!$D$42&lt;&gt;"Complete"),"n.a.",E173*MIN(1,INDEX(Initiatives!$O$7:$O$16,$M$15)*Assumptions!F$25)))</f>
        <v>0</v>
      </c>
      <c r="F174" s="16" t="n">
        <f aca="false">IF($N$15="Excluded",0,IF(OR($N$15&lt;&gt;"Complete",Assumptions!$D$42&lt;&gt;"Complete"),"n.a.",F173*MIN(1,INDEX(Initiatives!$O$7:$O$16,$M$15)*Assumptions!G$25)))</f>
        <v>0</v>
      </c>
      <c r="G174" s="16" t="n">
        <f aca="false">IF($N$15="Excluded",0,IF(OR($N$15&lt;&gt;"Complete",Assumptions!$D$42&lt;&gt;"Complete"),"n.a.",G173*MIN(1,INDEX(Initiatives!$O$7:$O$16,$M$15)*Assumptions!H$25)))</f>
        <v>0</v>
      </c>
      <c r="H174" s="16" t="n">
        <f aca="false">IF($N$15="Excluded",0,IF(OR($N$15&lt;&gt;"Complete",Assumptions!$D$42&lt;&gt;"Complete"),"n.a.",H173*MIN(1,INDEX(Initiatives!$O$7:$O$16,$M$15)*Assumptions!I$25)))</f>
        <v>0</v>
      </c>
      <c r="I174" s="16" t="n">
        <f aca="false">IF($N$15="Excluded",0,IF(OR($N$15&lt;&gt;"Complete",Assumptions!$D$42&lt;&gt;"Complete"),"n.a.",I173*MIN(1,INDEX(Initiatives!$O$7:$O$16,$M$15)*Assumptions!J$25)))</f>
        <v>0</v>
      </c>
      <c r="J174" s="8"/>
      <c r="K174" s="2"/>
      <c r="L174" s="2"/>
      <c r="M174" s="2"/>
      <c r="N174" s="2"/>
      <c r="O174" s="2"/>
      <c r="P174" s="2"/>
      <c r="Q174" s="2"/>
      <c r="R174" s="2"/>
      <c r="S174" s="2"/>
      <c r="T174" s="2"/>
      <c r="U174" s="2"/>
      <c r="V174" s="2"/>
      <c r="W174" s="2"/>
      <c r="X174" s="2"/>
      <c r="Y174" s="2"/>
      <c r="Z174" s="2"/>
      <c r="AA174" s="2"/>
      <c r="AB174" s="2"/>
      <c r="AC174" s="2"/>
      <c r="AD174" s="2"/>
    </row>
    <row r="175" customFormat="false" ht="21.75" hidden="false" customHeight="true" outlineLevel="0" collapsed="false">
      <c r="A175" s="1"/>
      <c r="B175" s="1"/>
      <c r="C175" s="2" t="s">
        <v>34</v>
      </c>
      <c r="D175" s="16" t="n">
        <f aca="false">IF($N$15="Excluded",0,IF(OR($N$15&lt;&gt;"Complete",Assumptions!$D$42&lt;&gt;"Complete"),"n.a.",0))</f>
        <v>0</v>
      </c>
      <c r="E175" s="16" t="n">
        <f aca="false">IF($N$15="Excluded",0,IF(OR($N$15&lt;&gt;"Complete",Assumptions!$D$42&lt;&gt;"Complete"),"n.a.",INDEX(Initiatives!$I$7:$I$16,$M$15)*Assumptions!F$22))</f>
        <v>0</v>
      </c>
      <c r="F175" s="16" t="n">
        <f aca="false">IF($N$15="Excluded",0,IF(OR($N$15&lt;&gt;"Complete",Assumptions!$D$42&lt;&gt;"Complete"),"n.a.",INDEX(Initiatives!$I$7:$I$16,$M$15)*Assumptions!G$22))</f>
        <v>0</v>
      </c>
      <c r="G175" s="16" t="n">
        <f aca="false">IF($N$15="Excluded",0,IF(OR($N$15&lt;&gt;"Complete",Assumptions!$D$42&lt;&gt;"Complete"),"n.a.",INDEX(Initiatives!$I$7:$I$16,$M$15)*Assumptions!H$22))</f>
        <v>0</v>
      </c>
      <c r="H175" s="16" t="n">
        <f aca="false">IF($N$15="Excluded",0,IF(OR($N$15&lt;&gt;"Complete",Assumptions!$D$42&lt;&gt;"Complete"),"n.a.",INDEX(Initiatives!$I$7:$I$16,$M$15)*Assumptions!I$22))</f>
        <v>0</v>
      </c>
      <c r="I175" s="16" t="n">
        <f aca="false">IF($N$15="Excluded",0,IF(OR($N$15&lt;&gt;"Complete",Assumptions!$D$42&lt;&gt;"Complete"),"n.a.",INDEX(Initiatives!$I$7:$I$16,$M$15)*Assumptions!J$22))</f>
        <v>0</v>
      </c>
      <c r="J175" s="8"/>
      <c r="K175" s="2"/>
      <c r="L175" s="2"/>
      <c r="M175" s="2"/>
      <c r="N175" s="2"/>
      <c r="O175" s="2"/>
      <c r="P175" s="2"/>
      <c r="Q175" s="2"/>
      <c r="R175" s="2"/>
      <c r="S175" s="2"/>
      <c r="T175" s="2"/>
      <c r="U175" s="2"/>
      <c r="V175" s="2"/>
      <c r="W175" s="2"/>
      <c r="X175" s="2"/>
      <c r="Y175" s="2"/>
      <c r="Z175" s="2"/>
      <c r="AA175" s="2"/>
      <c r="AB175" s="2"/>
      <c r="AC175" s="2"/>
      <c r="AD175" s="2"/>
    </row>
    <row r="176" customFormat="false" ht="21.75" hidden="false" customHeight="true" outlineLevel="0" collapsed="false">
      <c r="A176" s="1"/>
      <c r="B176" s="1"/>
      <c r="C176" s="2" t="s">
        <v>118</v>
      </c>
      <c r="D176" s="16" t="n">
        <f aca="false">IF($N$15="Excluded",0,IF(OR($N$15&lt;&gt;"Complete",Assumptions!$D$42&lt;&gt;"Complete"),"n.a.",D174-D175))</f>
        <v>0</v>
      </c>
      <c r="E176" s="16" t="n">
        <f aca="false">IF($N$15="Excluded",0,IF(OR($N$15&lt;&gt;"Complete",Assumptions!$D$42&lt;&gt;"Complete"),"n.a.",E174-E175))</f>
        <v>0</v>
      </c>
      <c r="F176" s="16" t="n">
        <f aca="false">IF($N$15="Excluded",0,IF(OR($N$15&lt;&gt;"Complete",Assumptions!$D$42&lt;&gt;"Complete"),"n.a.",F174-F175))</f>
        <v>0</v>
      </c>
      <c r="G176" s="16" t="n">
        <f aca="false">IF($N$15="Excluded",0,IF(OR($N$15&lt;&gt;"Complete",Assumptions!$D$42&lt;&gt;"Complete"),"n.a.",G174-G175))</f>
        <v>0</v>
      </c>
      <c r="H176" s="16" t="n">
        <f aca="false">IF($N$15="Excluded",0,IF(OR($N$15&lt;&gt;"Complete",Assumptions!$D$42&lt;&gt;"Complete"),"n.a.",H174-H175))</f>
        <v>0</v>
      </c>
      <c r="I176" s="16" t="n">
        <f aca="false">IF($N$15="Excluded",0,IF(OR($N$15&lt;&gt;"Complete",Assumptions!$D$42&lt;&gt;"Complete"),"n.a.",I174-I175))</f>
        <v>0</v>
      </c>
      <c r="J176" s="8"/>
      <c r="K176" s="2"/>
      <c r="L176" s="2"/>
      <c r="M176" s="2"/>
      <c r="N176" s="2"/>
      <c r="O176" s="2"/>
      <c r="P176" s="2"/>
      <c r="Q176" s="2"/>
      <c r="R176" s="2"/>
      <c r="S176" s="2"/>
      <c r="T176" s="2"/>
      <c r="U176" s="2"/>
      <c r="V176" s="2"/>
      <c r="W176" s="2"/>
      <c r="X176" s="2"/>
      <c r="Y176" s="2"/>
      <c r="Z176" s="2"/>
      <c r="AA176" s="2"/>
      <c r="AB176" s="2"/>
      <c r="AC176" s="2"/>
      <c r="AD176" s="2"/>
    </row>
    <row r="177" customFormat="false" ht="21.75" hidden="false" customHeight="true" outlineLevel="0" collapsed="false">
      <c r="A177" s="1"/>
      <c r="B177" s="1"/>
      <c r="C177" s="2" t="s">
        <v>97</v>
      </c>
      <c r="D177" s="16" t="n">
        <f aca="false">IF($N$15="Excluded",0,IF(OR($N$15&lt;&gt;"Complete",Assumptions!$D$42&lt;&gt;"Complete"),"n.a.",(MAX(0,D176)-MAX(0,-D176)*Assumptions!$D$10)*INDEX(Initiatives!$P$7:$P$16,$M$15)))</f>
        <v>0</v>
      </c>
      <c r="E177" s="16" t="n">
        <f aca="false">IF($N$15="Excluded",0,IF(OR($N$15&lt;&gt;"Complete",Assumptions!$D$42&lt;&gt;"Complete"),"n.a.",(MAX(0,E176)-MAX(0,-E176)*Assumptions!$D$10)*INDEX(Initiatives!$P$7:$P$16,$M$15)))</f>
        <v>0</v>
      </c>
      <c r="F177" s="16" t="n">
        <f aca="false">IF($N$15="Excluded",0,IF(OR($N$15&lt;&gt;"Complete",Assumptions!$D$42&lt;&gt;"Complete"),"n.a.",(MAX(0,F176)-MAX(0,-F176)*Assumptions!$D$10)*INDEX(Initiatives!$P$7:$P$16,$M$15)))</f>
        <v>0</v>
      </c>
      <c r="G177" s="16" t="n">
        <f aca="false">IF($N$15="Excluded",0,IF(OR($N$15&lt;&gt;"Complete",Assumptions!$D$42&lt;&gt;"Complete"),"n.a.",(MAX(0,G176)-MAX(0,-G176)*Assumptions!$D$10)*INDEX(Initiatives!$P$7:$P$16,$M$15)))</f>
        <v>0</v>
      </c>
      <c r="H177" s="16" t="n">
        <f aca="false">IF($N$15="Excluded",0,IF(OR($N$15&lt;&gt;"Complete",Assumptions!$D$42&lt;&gt;"Complete"),"n.a.",(MAX(0,H176)-MAX(0,-H176)*Assumptions!$D$10)*INDEX(Initiatives!$P$7:$P$16,$M$15)))</f>
        <v>0</v>
      </c>
      <c r="I177" s="16" t="n">
        <f aca="false">IF($N$15="Excluded",0,IF(OR($N$15&lt;&gt;"Complete",Assumptions!$D$42&lt;&gt;"Complete"),"n.a.",(MAX(0,I176)-MAX(0,-I176)*Assumptions!$D$10)*INDEX(Initiatives!$P$7:$P$16,$M$15)))</f>
        <v>0</v>
      </c>
      <c r="J177" s="8"/>
      <c r="K177" s="2"/>
      <c r="L177" s="2"/>
      <c r="M177" s="2"/>
      <c r="N177" s="2"/>
      <c r="O177" s="2"/>
      <c r="P177" s="2"/>
      <c r="Q177" s="2"/>
      <c r="R177" s="2"/>
      <c r="S177" s="2"/>
      <c r="T177" s="2"/>
      <c r="U177" s="2"/>
      <c r="V177" s="2"/>
      <c r="W177" s="2"/>
      <c r="X177" s="2"/>
      <c r="Y177" s="2"/>
      <c r="Z177" s="2"/>
      <c r="AA177" s="2"/>
      <c r="AB177" s="2"/>
      <c r="AC177" s="2"/>
      <c r="AD177" s="2"/>
    </row>
    <row r="178" customFormat="false" ht="21.75" hidden="false" customHeight="true" outlineLevel="0" collapsed="false">
      <c r="A178" s="1"/>
      <c r="B178" s="1"/>
      <c r="C178" s="2" t="s">
        <v>99</v>
      </c>
      <c r="D178" s="16" t="n">
        <f aca="false">IF($N$15="Excluded",0,IF(OR($N$15&lt;&gt;"Complete",Assumptions!$D$42&lt;&gt;"Complete"),"n.a.",INDEX(Initiatives!$J$7:$J$16,$M$15)*Assumptions!$E$28*(1-INDEX(Initiatives!$P$7:$P$16,$M$15)*INDEX(Initiatives!$Q$7:$Q$16,$M$15)*Assumptions!$D$10)))</f>
        <v>0</v>
      </c>
      <c r="E178" s="16" t="n">
        <f aca="false">IF($N$15="Excluded",0,IF(OR($N$15&lt;&gt;"Complete",Assumptions!$D$42&lt;&gt;"Complete"),"n.a.",0))</f>
        <v>0</v>
      </c>
      <c r="F178" s="16" t="n">
        <f aca="false">IF($N$15="Excluded",0,IF(OR($N$15&lt;&gt;"Complete",Assumptions!$D$42&lt;&gt;"Complete"),"n.a.",0))</f>
        <v>0</v>
      </c>
      <c r="G178" s="16" t="n">
        <f aca="false">IF($N$15="Excluded",0,IF(OR($N$15&lt;&gt;"Complete",Assumptions!$D$42&lt;&gt;"Complete"),"n.a.",0))</f>
        <v>0</v>
      </c>
      <c r="H178" s="16" t="n">
        <f aca="false">IF($N$15="Excluded",0,IF(OR($N$15&lt;&gt;"Complete",Assumptions!$D$42&lt;&gt;"Complete"),"n.a.",0))</f>
        <v>0</v>
      </c>
      <c r="I178" s="16" t="n">
        <f aca="false">IF($N$15="Excluded",0,IF(OR($N$15&lt;&gt;"Complete",Assumptions!$D$42&lt;&gt;"Complete"),"n.a.",0))</f>
        <v>0</v>
      </c>
      <c r="J178" s="8"/>
      <c r="K178" s="2"/>
      <c r="L178" s="2"/>
      <c r="M178" s="2"/>
      <c r="N178" s="2"/>
      <c r="O178" s="2"/>
      <c r="P178" s="2"/>
      <c r="Q178" s="2"/>
      <c r="R178" s="2"/>
      <c r="S178" s="2"/>
      <c r="T178" s="2"/>
      <c r="U178" s="2"/>
      <c r="V178" s="2"/>
      <c r="W178" s="2"/>
      <c r="X178" s="2"/>
      <c r="Y178" s="2"/>
      <c r="Z178" s="2"/>
      <c r="AA178" s="2"/>
      <c r="AB178" s="2"/>
      <c r="AC178" s="2"/>
      <c r="AD178" s="2"/>
    </row>
    <row r="179" customFormat="false" ht="21.75" hidden="false" customHeight="true" outlineLevel="0" collapsed="false">
      <c r="A179" s="1"/>
      <c r="B179" s="1"/>
      <c r="C179" s="2" t="s">
        <v>119</v>
      </c>
      <c r="D179" s="16" t="n">
        <f aca="false">IF($N$15="Excluded",0,IF(OR($N$15&lt;&gt;"Complete",Assumptions!$D$42&lt;&gt;"Complete"),"n.a.",INDEX(Initiatives!$K$7:$K$16,$M$15)*Assumptions!$E$31))</f>
        <v>0</v>
      </c>
      <c r="E179" s="16" t="n">
        <f aca="false">IF($N$15="Excluded",0,IF(OR($N$15&lt;&gt;"Complete",Assumptions!$D$42&lt;&gt;"Complete"),"n.a.",0))</f>
        <v>0</v>
      </c>
      <c r="F179" s="16" t="n">
        <f aca="false">IF($N$15="Excluded",0,IF(OR($N$15&lt;&gt;"Complete",Assumptions!$D$42&lt;&gt;"Complete"),"n.a.",0))</f>
        <v>0</v>
      </c>
      <c r="G179" s="16" t="n">
        <f aca="false">IF($N$15="Excluded",0,IF(OR($N$15&lt;&gt;"Complete",Assumptions!$D$42&lt;&gt;"Complete"),"n.a.",0))</f>
        <v>0</v>
      </c>
      <c r="H179" s="16" t="n">
        <f aca="false">IF($N$15="Excluded",0,IF(OR($N$15&lt;&gt;"Complete",Assumptions!$D$42&lt;&gt;"Complete"),"n.a.",0))</f>
        <v>0</v>
      </c>
      <c r="I179" s="16" t="n">
        <f aca="false">IF($N$15="Excluded",0,IF(OR($N$15&lt;&gt;"Complete",Assumptions!$D$42&lt;&gt;"Complete"),"n.a.",0))</f>
        <v>0</v>
      </c>
      <c r="J179" s="8"/>
      <c r="K179" s="2"/>
      <c r="L179" s="2"/>
      <c r="M179" s="2"/>
      <c r="N179" s="2"/>
      <c r="O179" s="2"/>
      <c r="P179" s="2"/>
      <c r="Q179" s="2"/>
      <c r="R179" s="2"/>
      <c r="S179" s="2"/>
      <c r="T179" s="2"/>
      <c r="U179" s="2"/>
      <c r="V179" s="2"/>
      <c r="W179" s="2"/>
      <c r="X179" s="2"/>
      <c r="Y179" s="2"/>
      <c r="Z179" s="2"/>
      <c r="AA179" s="2"/>
      <c r="AB179" s="2"/>
      <c r="AC179" s="2"/>
      <c r="AD179" s="2"/>
    </row>
    <row r="180" customFormat="false" ht="21.75" hidden="false" customHeight="true" outlineLevel="0" collapsed="false">
      <c r="A180" s="1"/>
      <c r="B180" s="1"/>
      <c r="C180" s="2" t="s">
        <v>120</v>
      </c>
      <c r="D180" s="16" t="n">
        <f aca="false">IF($N$15="Excluded",0,IF(OR($N$15&lt;&gt;"Complete",Assumptions!$D$42&lt;&gt;"Complete"),"n.a.",INDEX(Initiatives!$L$7:$L$16,$M$15)*Assumptions!$E$31))</f>
        <v>0</v>
      </c>
      <c r="E180" s="16" t="n">
        <f aca="false">IF($N$15="Excluded",0,IF(OR($N$15&lt;&gt;"Complete",Assumptions!$D$42&lt;&gt;"Complete"),"n.a.",0))</f>
        <v>0</v>
      </c>
      <c r="F180" s="16" t="n">
        <f aca="false">IF($N$15="Excluded",0,IF(OR($N$15&lt;&gt;"Complete",Assumptions!$D$42&lt;&gt;"Complete"),"n.a.",0))</f>
        <v>0</v>
      </c>
      <c r="G180" s="16" t="n">
        <f aca="false">IF($N$15="Excluded",0,IF(OR($N$15&lt;&gt;"Complete",Assumptions!$D$42&lt;&gt;"Complete"),"n.a.",0))</f>
        <v>0</v>
      </c>
      <c r="H180" s="16" t="n">
        <f aca="false">IF($N$15="Excluded",0,IF(OR($N$15&lt;&gt;"Complete",Assumptions!$D$42&lt;&gt;"Complete"),"n.a.",0))</f>
        <v>0</v>
      </c>
      <c r="I180" s="16" t="n">
        <f aca="false">IF($N$15="Excluded",0,IF(OR($N$15&lt;&gt;"Complete",Assumptions!$D$42&lt;&gt;"Complete"),"n.a.",0))</f>
        <v>0</v>
      </c>
      <c r="J180" s="8"/>
      <c r="K180" s="2"/>
      <c r="L180" s="2"/>
      <c r="M180" s="2"/>
      <c r="N180" s="2"/>
      <c r="O180" s="2"/>
      <c r="P180" s="2"/>
      <c r="Q180" s="2"/>
      <c r="R180" s="2"/>
      <c r="S180" s="2"/>
      <c r="T180" s="2"/>
      <c r="U180" s="2"/>
      <c r="V180" s="2"/>
      <c r="W180" s="2"/>
      <c r="X180" s="2"/>
      <c r="Y180" s="2"/>
      <c r="Z180" s="2"/>
      <c r="AA180" s="2"/>
      <c r="AB180" s="2"/>
      <c r="AC180" s="2"/>
      <c r="AD180" s="2"/>
    </row>
    <row r="181" customFormat="false" ht="21.75" hidden="false" customHeight="true" outlineLevel="0" collapsed="false">
      <c r="A181" s="1"/>
      <c r="B181" s="1"/>
      <c r="C181" s="38" t="s">
        <v>32</v>
      </c>
      <c r="D181" s="39" t="n">
        <f aca="false">IF($N$15="Excluded",0,IF(OR($N$15&lt;&gt;"Complete",Assumptions!$D$42&lt;&gt;"Complete"),"n.a.",D176-D177-SUM(D178:D180)))</f>
        <v>0</v>
      </c>
      <c r="E181" s="39" t="n">
        <f aca="false">IF($N$15="Excluded",0,IF(OR($N$15&lt;&gt;"Complete",Assumptions!$D$42&lt;&gt;"Complete"),"n.a.",E176-E177-SUM(E178:E180)))</f>
        <v>0</v>
      </c>
      <c r="F181" s="39" t="n">
        <f aca="false">IF($N$15="Excluded",0,IF(OR($N$15&lt;&gt;"Complete",Assumptions!$D$42&lt;&gt;"Complete"),"n.a.",F176-F177-SUM(F178:F180)))</f>
        <v>0</v>
      </c>
      <c r="G181" s="39" t="n">
        <f aca="false">IF($N$15="Excluded",0,IF(OR($N$15&lt;&gt;"Complete",Assumptions!$D$42&lt;&gt;"Complete"),"n.a.",G176-G177-SUM(G178:G180)))</f>
        <v>0</v>
      </c>
      <c r="H181" s="39" t="n">
        <f aca="false">IF($N$15="Excluded",0,IF(OR($N$15&lt;&gt;"Complete",Assumptions!$D$42&lt;&gt;"Complete"),"n.a.",H176-H177-SUM(H178:H180)))</f>
        <v>0</v>
      </c>
      <c r="I181" s="39" t="n">
        <f aca="false">IF($N$15="Excluded",0,IF(OR($N$15&lt;&gt;"Complete",Assumptions!$D$42&lt;&gt;"Complete"),"n.a.",I176-I177-SUM(I178:I180)))</f>
        <v>0</v>
      </c>
      <c r="J181" s="34"/>
      <c r="K181" s="2"/>
      <c r="L181" s="2"/>
      <c r="M181" s="2"/>
      <c r="N181" s="2"/>
      <c r="O181" s="2"/>
      <c r="P181" s="2"/>
      <c r="Q181" s="2"/>
      <c r="R181" s="2"/>
      <c r="S181" s="2"/>
      <c r="T181" s="2"/>
      <c r="U181" s="2"/>
      <c r="V181" s="2"/>
      <c r="W181" s="2"/>
      <c r="X181" s="2"/>
      <c r="Y181" s="2"/>
      <c r="Z181" s="2"/>
      <c r="AA181" s="2"/>
      <c r="AB181" s="2"/>
      <c r="AC181" s="2"/>
      <c r="AD181" s="2"/>
    </row>
    <row r="182" customFormat="false" ht="21.75" hidden="false" customHeight="true" outlineLevel="0" collapsed="false">
      <c r="A182" s="1"/>
      <c r="B182" s="1"/>
      <c r="C182" s="38" t="s">
        <v>104</v>
      </c>
      <c r="D182" s="39" t="n">
        <f aca="false">IF($N$15="Excluded",0,IF(OR($N$15&lt;&gt;"Complete",Assumptions!$D$42&lt;&gt;"Complete"),"n.a.",D181/(1+Assumptions!$D$11)^D$5))</f>
        <v>0</v>
      </c>
      <c r="E182" s="39" t="n">
        <f aca="false">IF($N$15="Excluded",0,IF(OR($N$15&lt;&gt;"Complete",Assumptions!$D$42&lt;&gt;"Complete"),"n.a.",E181/(1+Assumptions!$D$11)^E$5))</f>
        <v>0</v>
      </c>
      <c r="F182" s="39" t="n">
        <f aca="false">IF($N$15="Excluded",0,IF(OR($N$15&lt;&gt;"Complete",Assumptions!$D$42&lt;&gt;"Complete"),"n.a.",F181/(1+Assumptions!$D$11)^F$5))</f>
        <v>0</v>
      </c>
      <c r="G182" s="39" t="n">
        <f aca="false">IF($N$15="Excluded",0,IF(OR($N$15&lt;&gt;"Complete",Assumptions!$D$42&lt;&gt;"Complete"),"n.a.",G181/(1+Assumptions!$D$11)^G$5))</f>
        <v>0</v>
      </c>
      <c r="H182" s="39" t="n">
        <f aca="false">IF($N$15="Excluded",0,IF(OR($N$15&lt;&gt;"Complete",Assumptions!$D$42&lt;&gt;"Complete"),"n.a.",H181/(1+Assumptions!$D$11)^H$5))</f>
        <v>0</v>
      </c>
      <c r="I182" s="39" t="n">
        <f aca="false">IF($N$15="Excluded",0,IF(OR($N$15&lt;&gt;"Complete",Assumptions!$D$42&lt;&gt;"Complete"),"n.a.",I181/(1+Assumptions!$D$11)^I$5))</f>
        <v>0</v>
      </c>
      <c r="J182" s="33" t="n">
        <f aca="false">IF(COUNT(D182:I182)=6,SUM(D182:I182),"n.a.")</f>
        <v>0</v>
      </c>
      <c r="K182" s="2"/>
      <c r="L182" s="2"/>
      <c r="M182" s="2"/>
      <c r="N182" s="2"/>
      <c r="O182" s="2"/>
      <c r="P182" s="2"/>
      <c r="Q182" s="2"/>
      <c r="R182" s="2"/>
      <c r="S182" s="2"/>
      <c r="T182" s="2"/>
      <c r="U182" s="2"/>
      <c r="V182" s="2"/>
      <c r="W182" s="2"/>
      <c r="X182" s="2"/>
      <c r="Y182" s="2"/>
      <c r="Z182" s="2"/>
      <c r="AA182" s="2"/>
      <c r="AB182" s="2"/>
      <c r="AC182" s="2"/>
      <c r="AD182" s="2"/>
    </row>
    <row r="183" customFormat="false" ht="21.75" hidden="false" customHeight="true" outlineLevel="0" collapsed="false">
      <c r="A183" s="1"/>
      <c r="B183" s="1"/>
      <c r="C183" s="2"/>
      <c r="D183" s="8"/>
      <c r="E183" s="8"/>
      <c r="F183" s="8"/>
      <c r="G183" s="8"/>
      <c r="H183" s="8"/>
      <c r="I183" s="8"/>
      <c r="J183" s="8"/>
      <c r="K183" s="2"/>
      <c r="L183" s="2"/>
      <c r="M183" s="2"/>
      <c r="N183" s="2"/>
      <c r="O183" s="2"/>
      <c r="P183" s="2"/>
      <c r="Q183" s="2"/>
      <c r="R183" s="2"/>
      <c r="S183" s="2"/>
      <c r="T183" s="2"/>
      <c r="U183" s="2"/>
      <c r="V183" s="2"/>
      <c r="W183" s="2"/>
      <c r="X183" s="2"/>
      <c r="Y183" s="2"/>
      <c r="Z183" s="2"/>
      <c r="AA183" s="2"/>
      <c r="AB183" s="2"/>
      <c r="AC183" s="2"/>
      <c r="AD183" s="2"/>
    </row>
    <row r="184" customFormat="false" ht="21.75" hidden="false" customHeight="true" outlineLevel="0" collapsed="false">
      <c r="A184" s="1"/>
      <c r="B184" s="1"/>
      <c r="C184" s="2"/>
      <c r="D184" s="8"/>
      <c r="E184" s="8"/>
      <c r="F184" s="8"/>
      <c r="G184" s="8"/>
      <c r="H184" s="8"/>
      <c r="I184" s="8"/>
      <c r="J184" s="8"/>
      <c r="K184" s="2"/>
      <c r="L184" s="2"/>
      <c r="M184" s="2"/>
      <c r="N184" s="2"/>
      <c r="O184" s="2"/>
      <c r="P184" s="2"/>
      <c r="Q184" s="2"/>
      <c r="R184" s="2"/>
      <c r="S184" s="2"/>
      <c r="T184" s="2"/>
      <c r="U184" s="2"/>
      <c r="V184" s="2"/>
      <c r="W184" s="2"/>
      <c r="X184" s="2"/>
      <c r="Y184" s="2"/>
      <c r="Z184" s="2"/>
      <c r="AA184" s="2"/>
      <c r="AB184" s="2"/>
      <c r="AC184" s="2"/>
      <c r="AD184" s="2"/>
    </row>
    <row r="185" customFormat="false" ht="21.75" hidden="false" customHeight="true" outlineLevel="0" collapsed="false">
      <c r="A185" s="1"/>
      <c r="B185" s="1"/>
      <c r="C185" s="2"/>
      <c r="D185" s="8"/>
      <c r="E185" s="8"/>
      <c r="F185" s="8"/>
      <c r="G185" s="8"/>
      <c r="H185" s="8"/>
      <c r="I185" s="8"/>
      <c r="J185" s="8"/>
      <c r="K185" s="2"/>
      <c r="L185" s="2"/>
      <c r="M185" s="2"/>
      <c r="N185" s="2"/>
      <c r="O185" s="2"/>
      <c r="P185" s="2"/>
      <c r="Q185" s="2"/>
      <c r="R185" s="2"/>
      <c r="S185" s="2"/>
      <c r="T185" s="2"/>
      <c r="U185" s="2"/>
      <c r="V185" s="2"/>
      <c r="W185" s="2"/>
      <c r="X185" s="2"/>
      <c r="Y185" s="2"/>
      <c r="Z185" s="2"/>
      <c r="AA185" s="2"/>
      <c r="AB185" s="2"/>
      <c r="AC185" s="2"/>
      <c r="AD185" s="2"/>
    </row>
    <row r="186" customFormat="false" ht="21.75" hidden="false" customHeight="true" outlineLevel="0" collapsed="false">
      <c r="A186" s="1"/>
      <c r="B186" s="1"/>
      <c r="C186" s="2"/>
      <c r="D186" s="8"/>
      <c r="E186" s="8"/>
      <c r="F186" s="8"/>
      <c r="G186" s="8"/>
      <c r="H186" s="8"/>
      <c r="I186" s="8"/>
      <c r="J186" s="8"/>
      <c r="K186" s="2"/>
      <c r="L186" s="2"/>
      <c r="M186" s="2"/>
      <c r="N186" s="2"/>
      <c r="O186" s="2"/>
      <c r="P186" s="2"/>
      <c r="Q186" s="2"/>
      <c r="R186" s="2"/>
      <c r="S186" s="2"/>
      <c r="T186" s="2"/>
      <c r="U186" s="2"/>
      <c r="V186" s="2"/>
      <c r="W186" s="2"/>
      <c r="X186" s="2"/>
      <c r="Y186" s="2"/>
      <c r="Z186" s="2"/>
      <c r="AA186" s="2"/>
      <c r="AB186" s="2"/>
      <c r="AC186" s="2"/>
      <c r="AD186" s="2"/>
    </row>
    <row r="187" customFormat="false" ht="21.75" hidden="false" customHeight="true" outlineLevel="0" collapsed="false">
      <c r="A187" s="1"/>
      <c r="B187" s="1"/>
      <c r="C187" s="35" t="s">
        <v>107</v>
      </c>
      <c r="D187" s="36" t="n">
        <f aca="false">IF($M$16=0,"Invalid ID",INDEX(Initiatives!$D$7:$D$16,$M$16))</f>
        <v>0</v>
      </c>
      <c r="E187" s="10"/>
      <c r="F187" s="10"/>
      <c r="G187" s="10"/>
      <c r="H187" s="10"/>
      <c r="I187" s="10"/>
      <c r="J187" s="10"/>
      <c r="K187" s="2"/>
      <c r="L187" s="2"/>
      <c r="M187" s="2"/>
      <c r="N187" s="2"/>
      <c r="O187" s="2"/>
      <c r="P187" s="2"/>
      <c r="Q187" s="2"/>
      <c r="R187" s="2"/>
      <c r="S187" s="2"/>
      <c r="T187" s="2"/>
      <c r="U187" s="2"/>
      <c r="V187" s="2"/>
      <c r="W187" s="2"/>
      <c r="X187" s="2"/>
      <c r="Y187" s="2"/>
      <c r="Z187" s="2"/>
      <c r="AA187" s="2"/>
      <c r="AB187" s="2"/>
      <c r="AC187" s="2"/>
      <c r="AD187" s="2"/>
    </row>
    <row r="188" customFormat="false" ht="21.75" hidden="false" customHeight="true" outlineLevel="0" collapsed="false">
      <c r="A188" s="1"/>
      <c r="B188" s="1"/>
      <c r="C188" s="2" t="s">
        <v>113</v>
      </c>
      <c r="D188" s="37" t="n">
        <f aca="false">IF($N$16="Excluded",0,IF(OR($N$16&lt;&gt;"Complete",Assumptions!$D$42&lt;&gt;"Complete"),"n.a.",0))</f>
        <v>0</v>
      </c>
      <c r="E188" s="37" t="n">
        <f aca="false">IF($N$16="Excluded",0,IF(OR($N$16&lt;&gt;"Complete",Assumptions!$D$42&lt;&gt;"Complete"),"n.a.",(IF(INDEX(Initiatives!$N$7:$N$16,$M$16)=0,MAX(0,12-(INDEX(Initiatives!$M$7:$M$16,$M$16)-1+Assumptions!$E$34)),MIN(MAX(0,12-(INDEX(Initiatives!$M$7:$M$16,$M$16)-1+Assumptions!$E$34)),INDEX(Initiatives!$N$7:$N$16,$M$16))^2/(2*MAX(1,INDEX(Initiatives!$N$7:$N$16,$M$16)))+MAX(0,MAX(0,12-(INDEX(Initiatives!$M$7:$M$16,$M$16)-1+Assumptions!$E$34))-INDEX(Initiatives!$N$7:$N$16,$M$16)))-IF(INDEX(Initiatives!$N$7:$N$16,$M$16)=0,MAX(0,0-(INDEX(Initiatives!$M$7:$M$16,$M$16)-1+Assumptions!$E$34)),MIN(MAX(0,0-(INDEX(Initiatives!$M$7:$M$16,$M$16)-1+Assumptions!$E$34)),INDEX(Initiatives!$N$7:$N$16,$M$16))^2/(2*MAX(1,INDEX(Initiatives!$N$7:$N$16,$M$16)))+MAX(0,MAX(0,0-(INDEX(Initiatives!$M$7:$M$16,$M$16)-1+Assumptions!$E$34))-INDEX(Initiatives!$N$7:$N$16,$M$16))))/12))</f>
        <v>0</v>
      </c>
      <c r="F188" s="37" t="n">
        <f aca="false">IF($N$16="Excluded",0,IF(OR($N$16&lt;&gt;"Complete",Assumptions!$D$42&lt;&gt;"Complete"),"n.a.",(IF(INDEX(Initiatives!$N$7:$N$16,$M$16)=0,MAX(0,24-(INDEX(Initiatives!$M$7:$M$16,$M$16)-1+Assumptions!$E$34)),MIN(MAX(0,24-(INDEX(Initiatives!$M$7:$M$16,$M$16)-1+Assumptions!$E$34)),INDEX(Initiatives!$N$7:$N$16,$M$16))^2/(2*MAX(1,INDEX(Initiatives!$N$7:$N$16,$M$16)))+MAX(0,MAX(0,24-(INDEX(Initiatives!$M$7:$M$16,$M$16)-1+Assumptions!$E$34))-INDEX(Initiatives!$N$7:$N$16,$M$16)))-IF(INDEX(Initiatives!$N$7:$N$16,$M$16)=0,MAX(0,12-(INDEX(Initiatives!$M$7:$M$16,$M$16)-1+Assumptions!$E$34)),MIN(MAX(0,12-(INDEX(Initiatives!$M$7:$M$16,$M$16)-1+Assumptions!$E$34)),INDEX(Initiatives!$N$7:$N$16,$M$16))^2/(2*MAX(1,INDEX(Initiatives!$N$7:$N$16,$M$16)))+MAX(0,MAX(0,12-(INDEX(Initiatives!$M$7:$M$16,$M$16)-1+Assumptions!$E$34))-INDEX(Initiatives!$N$7:$N$16,$M$16))))/12))</f>
        <v>0</v>
      </c>
      <c r="G188" s="37" t="n">
        <f aca="false">IF($N$16="Excluded",0,IF(OR($N$16&lt;&gt;"Complete",Assumptions!$D$42&lt;&gt;"Complete"),"n.a.",(IF(INDEX(Initiatives!$N$7:$N$16,$M$16)=0,MAX(0,36-(INDEX(Initiatives!$M$7:$M$16,$M$16)-1+Assumptions!$E$34)),MIN(MAX(0,36-(INDEX(Initiatives!$M$7:$M$16,$M$16)-1+Assumptions!$E$34)),INDEX(Initiatives!$N$7:$N$16,$M$16))^2/(2*MAX(1,INDEX(Initiatives!$N$7:$N$16,$M$16)))+MAX(0,MAX(0,36-(INDEX(Initiatives!$M$7:$M$16,$M$16)-1+Assumptions!$E$34))-INDEX(Initiatives!$N$7:$N$16,$M$16)))-IF(INDEX(Initiatives!$N$7:$N$16,$M$16)=0,MAX(0,24-(INDEX(Initiatives!$M$7:$M$16,$M$16)-1+Assumptions!$E$34)),MIN(MAX(0,24-(INDEX(Initiatives!$M$7:$M$16,$M$16)-1+Assumptions!$E$34)),INDEX(Initiatives!$N$7:$N$16,$M$16))^2/(2*MAX(1,INDEX(Initiatives!$N$7:$N$16,$M$16)))+MAX(0,MAX(0,24-(INDEX(Initiatives!$M$7:$M$16,$M$16)-1+Assumptions!$E$34))-INDEX(Initiatives!$N$7:$N$16,$M$16))))/12))</f>
        <v>0</v>
      </c>
      <c r="H188" s="37" t="n">
        <f aca="false">IF($N$16="Excluded",0,IF(OR($N$16&lt;&gt;"Complete",Assumptions!$D$42&lt;&gt;"Complete"),"n.a.",(IF(INDEX(Initiatives!$N$7:$N$16,$M$16)=0,MAX(0,48-(INDEX(Initiatives!$M$7:$M$16,$M$16)-1+Assumptions!$E$34)),MIN(MAX(0,48-(INDEX(Initiatives!$M$7:$M$16,$M$16)-1+Assumptions!$E$34)),INDEX(Initiatives!$N$7:$N$16,$M$16))^2/(2*MAX(1,INDEX(Initiatives!$N$7:$N$16,$M$16)))+MAX(0,MAX(0,48-(INDEX(Initiatives!$M$7:$M$16,$M$16)-1+Assumptions!$E$34))-INDEX(Initiatives!$N$7:$N$16,$M$16)))-IF(INDEX(Initiatives!$N$7:$N$16,$M$16)=0,MAX(0,36-(INDEX(Initiatives!$M$7:$M$16,$M$16)-1+Assumptions!$E$34)),MIN(MAX(0,36-(INDEX(Initiatives!$M$7:$M$16,$M$16)-1+Assumptions!$E$34)),INDEX(Initiatives!$N$7:$N$16,$M$16))^2/(2*MAX(1,INDEX(Initiatives!$N$7:$N$16,$M$16)))+MAX(0,MAX(0,36-(INDEX(Initiatives!$M$7:$M$16,$M$16)-1+Assumptions!$E$34))-INDEX(Initiatives!$N$7:$N$16,$M$16))))/12))</f>
        <v>0</v>
      </c>
      <c r="I188" s="37" t="n">
        <f aca="false">IF($N$16="Excluded",0,IF(OR($N$16&lt;&gt;"Complete",Assumptions!$D$42&lt;&gt;"Complete"),"n.a.",(IF(INDEX(Initiatives!$N$7:$N$16,$M$16)=0,MAX(0,60-(INDEX(Initiatives!$M$7:$M$16,$M$16)-1+Assumptions!$E$34)),MIN(MAX(0,60-(INDEX(Initiatives!$M$7:$M$16,$M$16)-1+Assumptions!$E$34)),INDEX(Initiatives!$N$7:$N$16,$M$16))^2/(2*MAX(1,INDEX(Initiatives!$N$7:$N$16,$M$16)))+MAX(0,MAX(0,60-(INDEX(Initiatives!$M$7:$M$16,$M$16)-1+Assumptions!$E$34))-INDEX(Initiatives!$N$7:$N$16,$M$16)))-IF(INDEX(Initiatives!$N$7:$N$16,$M$16)=0,MAX(0,48-(INDEX(Initiatives!$M$7:$M$16,$M$16)-1+Assumptions!$E$34)),MIN(MAX(0,48-(INDEX(Initiatives!$M$7:$M$16,$M$16)-1+Assumptions!$E$34)),INDEX(Initiatives!$N$7:$N$16,$M$16))^2/(2*MAX(1,INDEX(Initiatives!$N$7:$N$16,$M$16)))+MAX(0,MAX(0,48-(INDEX(Initiatives!$M$7:$M$16,$M$16)-1+Assumptions!$E$34))-INDEX(Initiatives!$N$7:$N$16,$M$16))))/12))</f>
        <v>0</v>
      </c>
      <c r="J188" s="8"/>
      <c r="K188" s="2"/>
      <c r="L188" s="2"/>
      <c r="M188" s="2"/>
      <c r="N188" s="2"/>
      <c r="O188" s="2"/>
      <c r="P188" s="2"/>
      <c r="Q188" s="2"/>
      <c r="R188" s="2"/>
      <c r="S188" s="2"/>
      <c r="T188" s="2"/>
      <c r="U188" s="2"/>
      <c r="V188" s="2"/>
      <c r="W188" s="2"/>
      <c r="X188" s="2"/>
      <c r="Y188" s="2"/>
      <c r="Z188" s="2"/>
      <c r="AA188" s="2"/>
      <c r="AB188" s="2"/>
      <c r="AC188" s="2"/>
      <c r="AD188" s="2"/>
    </row>
    <row r="189" customFormat="false" ht="21.75" hidden="false" customHeight="true" outlineLevel="0" collapsed="false">
      <c r="A189" s="1"/>
      <c r="B189" s="1"/>
      <c r="C189" s="2" t="s">
        <v>114</v>
      </c>
      <c r="D189" s="16" t="n">
        <f aca="false">IF($N$16="Excluded",0,IF(OR($N$16&lt;&gt;"Complete",Assumptions!$D$42&lt;&gt;"Complete"),"n.a.",D188*INDEX(Initiatives!$F$7:$F$16,$M$16)*INDEX(Initiatives!$G$7:$G$16,$M$16)*Assumptions!E$16))</f>
        <v>0</v>
      </c>
      <c r="E189" s="16" t="n">
        <f aca="false">IF($N$16="Excluded",0,IF(OR($N$16&lt;&gt;"Complete",Assumptions!$D$42&lt;&gt;"Complete"),"n.a.",E188*INDEX(Initiatives!$F$7:$F$16,$M$16)*INDEX(Initiatives!$G$7:$G$16,$M$16)*Assumptions!F$16))</f>
        <v>0</v>
      </c>
      <c r="F189" s="16" t="n">
        <f aca="false">IF($N$16="Excluded",0,IF(OR($N$16&lt;&gt;"Complete",Assumptions!$D$42&lt;&gt;"Complete"),"n.a.",F188*INDEX(Initiatives!$F$7:$F$16,$M$16)*INDEX(Initiatives!$G$7:$G$16,$M$16)*Assumptions!G$16))</f>
        <v>0</v>
      </c>
      <c r="G189" s="16" t="n">
        <f aca="false">IF($N$16="Excluded",0,IF(OR($N$16&lt;&gt;"Complete",Assumptions!$D$42&lt;&gt;"Complete"),"n.a.",G188*INDEX(Initiatives!$F$7:$F$16,$M$16)*INDEX(Initiatives!$G$7:$G$16,$M$16)*Assumptions!H$16))</f>
        <v>0</v>
      </c>
      <c r="H189" s="16" t="n">
        <f aca="false">IF($N$16="Excluded",0,IF(OR($N$16&lt;&gt;"Complete",Assumptions!$D$42&lt;&gt;"Complete"),"n.a.",H188*INDEX(Initiatives!$F$7:$F$16,$M$16)*INDEX(Initiatives!$G$7:$G$16,$M$16)*Assumptions!I$16))</f>
        <v>0</v>
      </c>
      <c r="I189" s="16" t="n">
        <f aca="false">IF($N$16="Excluded",0,IF(OR($N$16&lt;&gt;"Complete",Assumptions!$D$42&lt;&gt;"Complete"),"n.a.",I188*INDEX(Initiatives!$F$7:$F$16,$M$16)*INDEX(Initiatives!$G$7:$G$16,$M$16)*Assumptions!J$16))</f>
        <v>0</v>
      </c>
      <c r="J189" s="8"/>
      <c r="K189" s="2"/>
      <c r="L189" s="2"/>
      <c r="M189" s="2"/>
      <c r="N189" s="2"/>
      <c r="O189" s="2"/>
      <c r="P189" s="2"/>
      <c r="Q189" s="2"/>
      <c r="R189" s="2"/>
      <c r="S189" s="2"/>
      <c r="T189" s="2"/>
      <c r="U189" s="2"/>
      <c r="V189" s="2"/>
      <c r="W189" s="2"/>
      <c r="X189" s="2"/>
      <c r="Y189" s="2"/>
      <c r="Z189" s="2"/>
      <c r="AA189" s="2"/>
      <c r="AB189" s="2"/>
      <c r="AC189" s="2"/>
      <c r="AD189" s="2"/>
    </row>
    <row r="190" customFormat="false" ht="21.75" hidden="false" customHeight="true" outlineLevel="0" collapsed="false">
      <c r="A190" s="1"/>
      <c r="B190" s="1"/>
      <c r="C190" s="2" t="s">
        <v>115</v>
      </c>
      <c r="D190" s="16" t="n">
        <f aca="false">IF($N$16="Excluded",0,IF(OR($N$16&lt;&gt;"Complete",Assumptions!$D$42&lt;&gt;"Complete"),"n.a.",D188*INDEX(Initiatives!$H$7:$H$16,$M$16)*Assumptions!E$19))</f>
        <v>0</v>
      </c>
      <c r="E190" s="16" t="n">
        <f aca="false">IF($N$16="Excluded",0,IF(OR($N$16&lt;&gt;"Complete",Assumptions!$D$42&lt;&gt;"Complete"),"n.a.",E188*INDEX(Initiatives!$H$7:$H$16,$M$16)*Assumptions!F$19))</f>
        <v>0</v>
      </c>
      <c r="F190" s="16" t="n">
        <f aca="false">IF($N$16="Excluded",0,IF(OR($N$16&lt;&gt;"Complete",Assumptions!$D$42&lt;&gt;"Complete"),"n.a.",F188*INDEX(Initiatives!$H$7:$H$16,$M$16)*Assumptions!G$19))</f>
        <v>0</v>
      </c>
      <c r="G190" s="16" t="n">
        <f aca="false">IF($N$16="Excluded",0,IF(OR($N$16&lt;&gt;"Complete",Assumptions!$D$42&lt;&gt;"Complete"),"n.a.",G188*INDEX(Initiatives!$H$7:$H$16,$M$16)*Assumptions!H$19))</f>
        <v>0</v>
      </c>
      <c r="H190" s="16" t="n">
        <f aca="false">IF($N$16="Excluded",0,IF(OR($N$16&lt;&gt;"Complete",Assumptions!$D$42&lt;&gt;"Complete"),"n.a.",H188*INDEX(Initiatives!$H$7:$H$16,$M$16)*Assumptions!I$19))</f>
        <v>0</v>
      </c>
      <c r="I190" s="16" t="n">
        <f aca="false">IF($N$16="Excluded",0,IF(OR($N$16&lt;&gt;"Complete",Assumptions!$D$42&lt;&gt;"Complete"),"n.a.",I188*INDEX(Initiatives!$H$7:$H$16,$M$16)*Assumptions!J$19))</f>
        <v>0</v>
      </c>
      <c r="J190" s="8"/>
      <c r="K190" s="2"/>
      <c r="L190" s="2"/>
      <c r="M190" s="2"/>
      <c r="N190" s="2"/>
      <c r="O190" s="2"/>
      <c r="P190" s="2"/>
      <c r="Q190" s="2"/>
      <c r="R190" s="2"/>
      <c r="S190" s="2"/>
      <c r="T190" s="2"/>
      <c r="U190" s="2"/>
      <c r="V190" s="2"/>
      <c r="W190" s="2"/>
      <c r="X190" s="2"/>
      <c r="Y190" s="2"/>
      <c r="Z190" s="2"/>
      <c r="AA190" s="2"/>
      <c r="AB190" s="2"/>
      <c r="AC190" s="2"/>
      <c r="AD190" s="2"/>
    </row>
    <row r="191" customFormat="false" ht="21.75" hidden="false" customHeight="true" outlineLevel="0" collapsed="false">
      <c r="A191" s="1"/>
      <c r="B191" s="1"/>
      <c r="C191" s="2" t="s">
        <v>116</v>
      </c>
      <c r="D191" s="16" t="n">
        <f aca="false">IF($N$16="Excluded",0,IF(OR($N$16&lt;&gt;"Complete",Assumptions!$D$42&lt;&gt;"Complete"),"n.a.",SUM(D189:D190)))</f>
        <v>0</v>
      </c>
      <c r="E191" s="16" t="n">
        <f aca="false">IF($N$16="Excluded",0,IF(OR($N$16&lt;&gt;"Complete",Assumptions!$D$42&lt;&gt;"Complete"),"n.a.",SUM(E189:E190)))</f>
        <v>0</v>
      </c>
      <c r="F191" s="16" t="n">
        <f aca="false">IF($N$16="Excluded",0,IF(OR($N$16&lt;&gt;"Complete",Assumptions!$D$42&lt;&gt;"Complete"),"n.a.",SUM(F189:F190)))</f>
        <v>0</v>
      </c>
      <c r="G191" s="16" t="n">
        <f aca="false">IF($N$16="Excluded",0,IF(OR($N$16&lt;&gt;"Complete",Assumptions!$D$42&lt;&gt;"Complete"),"n.a.",SUM(G189:G190)))</f>
        <v>0</v>
      </c>
      <c r="H191" s="16" t="n">
        <f aca="false">IF($N$16="Excluded",0,IF(OR($N$16&lt;&gt;"Complete",Assumptions!$D$42&lt;&gt;"Complete"),"n.a.",SUM(H189:H190)))</f>
        <v>0</v>
      </c>
      <c r="I191" s="16" t="n">
        <f aca="false">IF($N$16="Excluded",0,IF(OR($N$16&lt;&gt;"Complete",Assumptions!$D$42&lt;&gt;"Complete"),"n.a.",SUM(I189:I190)))</f>
        <v>0</v>
      </c>
      <c r="J191" s="8"/>
      <c r="K191" s="2"/>
      <c r="L191" s="2"/>
      <c r="M191" s="2"/>
      <c r="N191" s="2"/>
      <c r="O191" s="2"/>
      <c r="P191" s="2"/>
      <c r="Q191" s="2"/>
      <c r="R191" s="2"/>
      <c r="S191" s="2"/>
      <c r="T191" s="2"/>
      <c r="U191" s="2"/>
      <c r="V191" s="2"/>
      <c r="W191" s="2"/>
      <c r="X191" s="2"/>
      <c r="Y191" s="2"/>
      <c r="Z191" s="2"/>
      <c r="AA191" s="2"/>
      <c r="AB191" s="2"/>
      <c r="AC191" s="2"/>
      <c r="AD191" s="2"/>
    </row>
    <row r="192" customFormat="false" ht="21.75" hidden="false" customHeight="true" outlineLevel="0" collapsed="false">
      <c r="A192" s="1"/>
      <c r="B192" s="1"/>
      <c r="C192" s="2" t="s">
        <v>117</v>
      </c>
      <c r="D192" s="16" t="n">
        <f aca="false">IF($N$16="Excluded",0,IF(OR($N$16&lt;&gt;"Complete",Assumptions!$D$42&lt;&gt;"Complete"),"n.a.",D191*MIN(1,INDEX(Initiatives!$O$7:$O$16,$M$16)*Assumptions!E$25)))</f>
        <v>0</v>
      </c>
      <c r="E192" s="16" t="n">
        <f aca="false">IF($N$16="Excluded",0,IF(OR($N$16&lt;&gt;"Complete",Assumptions!$D$42&lt;&gt;"Complete"),"n.a.",E191*MIN(1,INDEX(Initiatives!$O$7:$O$16,$M$16)*Assumptions!F$25)))</f>
        <v>0</v>
      </c>
      <c r="F192" s="16" t="n">
        <f aca="false">IF($N$16="Excluded",0,IF(OR($N$16&lt;&gt;"Complete",Assumptions!$D$42&lt;&gt;"Complete"),"n.a.",F191*MIN(1,INDEX(Initiatives!$O$7:$O$16,$M$16)*Assumptions!G$25)))</f>
        <v>0</v>
      </c>
      <c r="G192" s="16" t="n">
        <f aca="false">IF($N$16="Excluded",0,IF(OR($N$16&lt;&gt;"Complete",Assumptions!$D$42&lt;&gt;"Complete"),"n.a.",G191*MIN(1,INDEX(Initiatives!$O$7:$O$16,$M$16)*Assumptions!H$25)))</f>
        <v>0</v>
      </c>
      <c r="H192" s="16" t="n">
        <f aca="false">IF($N$16="Excluded",0,IF(OR($N$16&lt;&gt;"Complete",Assumptions!$D$42&lt;&gt;"Complete"),"n.a.",H191*MIN(1,INDEX(Initiatives!$O$7:$O$16,$M$16)*Assumptions!I$25)))</f>
        <v>0</v>
      </c>
      <c r="I192" s="16" t="n">
        <f aca="false">IF($N$16="Excluded",0,IF(OR($N$16&lt;&gt;"Complete",Assumptions!$D$42&lt;&gt;"Complete"),"n.a.",I191*MIN(1,INDEX(Initiatives!$O$7:$O$16,$M$16)*Assumptions!J$25)))</f>
        <v>0</v>
      </c>
      <c r="J192" s="8"/>
      <c r="K192" s="2"/>
      <c r="L192" s="2"/>
      <c r="M192" s="2"/>
      <c r="N192" s="2"/>
      <c r="O192" s="2"/>
      <c r="P192" s="2"/>
      <c r="Q192" s="2"/>
      <c r="R192" s="2"/>
      <c r="S192" s="2"/>
      <c r="T192" s="2"/>
      <c r="U192" s="2"/>
      <c r="V192" s="2"/>
      <c r="W192" s="2"/>
      <c r="X192" s="2"/>
      <c r="Y192" s="2"/>
      <c r="Z192" s="2"/>
      <c r="AA192" s="2"/>
      <c r="AB192" s="2"/>
      <c r="AC192" s="2"/>
      <c r="AD192" s="2"/>
    </row>
    <row r="193" customFormat="false" ht="21.75" hidden="false" customHeight="true" outlineLevel="0" collapsed="false">
      <c r="A193" s="1"/>
      <c r="B193" s="1"/>
      <c r="C193" s="2" t="s">
        <v>34</v>
      </c>
      <c r="D193" s="16" t="n">
        <f aca="false">IF($N$16="Excluded",0,IF(OR($N$16&lt;&gt;"Complete",Assumptions!$D$42&lt;&gt;"Complete"),"n.a.",0))</f>
        <v>0</v>
      </c>
      <c r="E193" s="16" t="n">
        <f aca="false">IF($N$16="Excluded",0,IF(OR($N$16&lt;&gt;"Complete",Assumptions!$D$42&lt;&gt;"Complete"),"n.a.",INDEX(Initiatives!$I$7:$I$16,$M$16)*Assumptions!F$22))</f>
        <v>0</v>
      </c>
      <c r="F193" s="16" t="n">
        <f aca="false">IF($N$16="Excluded",0,IF(OR($N$16&lt;&gt;"Complete",Assumptions!$D$42&lt;&gt;"Complete"),"n.a.",INDEX(Initiatives!$I$7:$I$16,$M$16)*Assumptions!G$22))</f>
        <v>0</v>
      </c>
      <c r="G193" s="16" t="n">
        <f aca="false">IF($N$16="Excluded",0,IF(OR($N$16&lt;&gt;"Complete",Assumptions!$D$42&lt;&gt;"Complete"),"n.a.",INDEX(Initiatives!$I$7:$I$16,$M$16)*Assumptions!H$22))</f>
        <v>0</v>
      </c>
      <c r="H193" s="16" t="n">
        <f aca="false">IF($N$16="Excluded",0,IF(OR($N$16&lt;&gt;"Complete",Assumptions!$D$42&lt;&gt;"Complete"),"n.a.",INDEX(Initiatives!$I$7:$I$16,$M$16)*Assumptions!I$22))</f>
        <v>0</v>
      </c>
      <c r="I193" s="16" t="n">
        <f aca="false">IF($N$16="Excluded",0,IF(OR($N$16&lt;&gt;"Complete",Assumptions!$D$42&lt;&gt;"Complete"),"n.a.",INDEX(Initiatives!$I$7:$I$16,$M$16)*Assumptions!J$22))</f>
        <v>0</v>
      </c>
      <c r="J193" s="8"/>
      <c r="K193" s="2"/>
      <c r="L193" s="2"/>
      <c r="M193" s="2"/>
      <c r="N193" s="2"/>
      <c r="O193" s="2"/>
      <c r="P193" s="2"/>
      <c r="Q193" s="2"/>
      <c r="R193" s="2"/>
      <c r="S193" s="2"/>
      <c r="T193" s="2"/>
      <c r="U193" s="2"/>
      <c r="V193" s="2"/>
      <c r="W193" s="2"/>
      <c r="X193" s="2"/>
      <c r="Y193" s="2"/>
      <c r="Z193" s="2"/>
      <c r="AA193" s="2"/>
      <c r="AB193" s="2"/>
      <c r="AC193" s="2"/>
      <c r="AD193" s="2"/>
    </row>
    <row r="194" customFormat="false" ht="21.75" hidden="false" customHeight="true" outlineLevel="0" collapsed="false">
      <c r="A194" s="1"/>
      <c r="B194" s="1"/>
      <c r="C194" s="2" t="s">
        <v>118</v>
      </c>
      <c r="D194" s="16" t="n">
        <f aca="false">IF($N$16="Excluded",0,IF(OR($N$16&lt;&gt;"Complete",Assumptions!$D$42&lt;&gt;"Complete"),"n.a.",D192-D193))</f>
        <v>0</v>
      </c>
      <c r="E194" s="16" t="n">
        <f aca="false">IF($N$16="Excluded",0,IF(OR($N$16&lt;&gt;"Complete",Assumptions!$D$42&lt;&gt;"Complete"),"n.a.",E192-E193))</f>
        <v>0</v>
      </c>
      <c r="F194" s="16" t="n">
        <f aca="false">IF($N$16="Excluded",0,IF(OR($N$16&lt;&gt;"Complete",Assumptions!$D$42&lt;&gt;"Complete"),"n.a.",F192-F193))</f>
        <v>0</v>
      </c>
      <c r="G194" s="16" t="n">
        <f aca="false">IF($N$16="Excluded",0,IF(OR($N$16&lt;&gt;"Complete",Assumptions!$D$42&lt;&gt;"Complete"),"n.a.",G192-G193))</f>
        <v>0</v>
      </c>
      <c r="H194" s="16" t="n">
        <f aca="false">IF($N$16="Excluded",0,IF(OR($N$16&lt;&gt;"Complete",Assumptions!$D$42&lt;&gt;"Complete"),"n.a.",H192-H193))</f>
        <v>0</v>
      </c>
      <c r="I194" s="16" t="n">
        <f aca="false">IF($N$16="Excluded",0,IF(OR($N$16&lt;&gt;"Complete",Assumptions!$D$42&lt;&gt;"Complete"),"n.a.",I192-I193))</f>
        <v>0</v>
      </c>
      <c r="J194" s="8"/>
      <c r="K194" s="2"/>
      <c r="L194" s="2"/>
      <c r="M194" s="2"/>
      <c r="N194" s="2"/>
      <c r="O194" s="2"/>
      <c r="P194" s="2"/>
      <c r="Q194" s="2"/>
      <c r="R194" s="2"/>
      <c r="S194" s="2"/>
      <c r="T194" s="2"/>
      <c r="U194" s="2"/>
      <c r="V194" s="2"/>
      <c r="W194" s="2"/>
      <c r="X194" s="2"/>
      <c r="Y194" s="2"/>
      <c r="Z194" s="2"/>
      <c r="AA194" s="2"/>
      <c r="AB194" s="2"/>
      <c r="AC194" s="2"/>
      <c r="AD194" s="2"/>
    </row>
    <row r="195" customFormat="false" ht="21.75" hidden="false" customHeight="true" outlineLevel="0" collapsed="false">
      <c r="A195" s="1"/>
      <c r="B195" s="1"/>
      <c r="C195" s="2" t="s">
        <v>97</v>
      </c>
      <c r="D195" s="16" t="n">
        <f aca="false">IF($N$16="Excluded",0,IF(OR($N$16&lt;&gt;"Complete",Assumptions!$D$42&lt;&gt;"Complete"),"n.a.",(MAX(0,D194)-MAX(0,-D194)*Assumptions!$D$10)*INDEX(Initiatives!$P$7:$P$16,$M$16)))</f>
        <v>0</v>
      </c>
      <c r="E195" s="16" t="n">
        <f aca="false">IF($N$16="Excluded",0,IF(OR($N$16&lt;&gt;"Complete",Assumptions!$D$42&lt;&gt;"Complete"),"n.a.",(MAX(0,E194)-MAX(0,-E194)*Assumptions!$D$10)*INDEX(Initiatives!$P$7:$P$16,$M$16)))</f>
        <v>0</v>
      </c>
      <c r="F195" s="16" t="n">
        <f aca="false">IF($N$16="Excluded",0,IF(OR($N$16&lt;&gt;"Complete",Assumptions!$D$42&lt;&gt;"Complete"),"n.a.",(MAX(0,F194)-MAX(0,-F194)*Assumptions!$D$10)*INDEX(Initiatives!$P$7:$P$16,$M$16)))</f>
        <v>0</v>
      </c>
      <c r="G195" s="16" t="n">
        <f aca="false">IF($N$16="Excluded",0,IF(OR($N$16&lt;&gt;"Complete",Assumptions!$D$42&lt;&gt;"Complete"),"n.a.",(MAX(0,G194)-MAX(0,-G194)*Assumptions!$D$10)*INDEX(Initiatives!$P$7:$P$16,$M$16)))</f>
        <v>0</v>
      </c>
      <c r="H195" s="16" t="n">
        <f aca="false">IF($N$16="Excluded",0,IF(OR($N$16&lt;&gt;"Complete",Assumptions!$D$42&lt;&gt;"Complete"),"n.a.",(MAX(0,H194)-MAX(0,-H194)*Assumptions!$D$10)*INDEX(Initiatives!$P$7:$P$16,$M$16)))</f>
        <v>0</v>
      </c>
      <c r="I195" s="16" t="n">
        <f aca="false">IF($N$16="Excluded",0,IF(OR($N$16&lt;&gt;"Complete",Assumptions!$D$42&lt;&gt;"Complete"),"n.a.",(MAX(0,I194)-MAX(0,-I194)*Assumptions!$D$10)*INDEX(Initiatives!$P$7:$P$16,$M$16)))</f>
        <v>0</v>
      </c>
      <c r="J195" s="8"/>
      <c r="K195" s="2"/>
      <c r="L195" s="2"/>
      <c r="M195" s="2"/>
      <c r="N195" s="2"/>
      <c r="O195" s="2"/>
      <c r="P195" s="2"/>
      <c r="Q195" s="2"/>
      <c r="R195" s="2"/>
      <c r="S195" s="2"/>
      <c r="T195" s="2"/>
      <c r="U195" s="2"/>
      <c r="V195" s="2"/>
      <c r="W195" s="2"/>
      <c r="X195" s="2"/>
      <c r="Y195" s="2"/>
      <c r="Z195" s="2"/>
      <c r="AA195" s="2"/>
      <c r="AB195" s="2"/>
      <c r="AC195" s="2"/>
      <c r="AD195" s="2"/>
    </row>
    <row r="196" customFormat="false" ht="21.75" hidden="false" customHeight="true" outlineLevel="0" collapsed="false">
      <c r="A196" s="1"/>
      <c r="B196" s="1"/>
      <c r="C196" s="2" t="s">
        <v>99</v>
      </c>
      <c r="D196" s="16" t="n">
        <f aca="false">IF($N$16="Excluded",0,IF(OR($N$16&lt;&gt;"Complete",Assumptions!$D$42&lt;&gt;"Complete"),"n.a.",INDEX(Initiatives!$J$7:$J$16,$M$16)*Assumptions!$E$28*(1-INDEX(Initiatives!$P$7:$P$16,$M$16)*INDEX(Initiatives!$Q$7:$Q$16,$M$16)*Assumptions!$D$10)))</f>
        <v>0</v>
      </c>
      <c r="E196" s="16" t="n">
        <f aca="false">IF($N$16="Excluded",0,IF(OR($N$16&lt;&gt;"Complete",Assumptions!$D$42&lt;&gt;"Complete"),"n.a.",0))</f>
        <v>0</v>
      </c>
      <c r="F196" s="16" t="n">
        <f aca="false">IF($N$16="Excluded",0,IF(OR($N$16&lt;&gt;"Complete",Assumptions!$D$42&lt;&gt;"Complete"),"n.a.",0))</f>
        <v>0</v>
      </c>
      <c r="G196" s="16" t="n">
        <f aca="false">IF($N$16="Excluded",0,IF(OR($N$16&lt;&gt;"Complete",Assumptions!$D$42&lt;&gt;"Complete"),"n.a.",0))</f>
        <v>0</v>
      </c>
      <c r="H196" s="16" t="n">
        <f aca="false">IF($N$16="Excluded",0,IF(OR($N$16&lt;&gt;"Complete",Assumptions!$D$42&lt;&gt;"Complete"),"n.a.",0))</f>
        <v>0</v>
      </c>
      <c r="I196" s="16" t="n">
        <f aca="false">IF($N$16="Excluded",0,IF(OR($N$16&lt;&gt;"Complete",Assumptions!$D$42&lt;&gt;"Complete"),"n.a.",0))</f>
        <v>0</v>
      </c>
      <c r="J196" s="8"/>
      <c r="K196" s="2"/>
      <c r="L196" s="2"/>
      <c r="M196" s="2"/>
      <c r="N196" s="2"/>
      <c r="O196" s="2"/>
      <c r="P196" s="2"/>
      <c r="Q196" s="2"/>
      <c r="R196" s="2"/>
      <c r="S196" s="2"/>
      <c r="T196" s="2"/>
      <c r="U196" s="2"/>
      <c r="V196" s="2"/>
      <c r="W196" s="2"/>
      <c r="X196" s="2"/>
      <c r="Y196" s="2"/>
      <c r="Z196" s="2"/>
      <c r="AA196" s="2"/>
      <c r="AB196" s="2"/>
      <c r="AC196" s="2"/>
      <c r="AD196" s="2"/>
    </row>
    <row r="197" customFormat="false" ht="21.75" hidden="false" customHeight="true" outlineLevel="0" collapsed="false">
      <c r="A197" s="1"/>
      <c r="B197" s="1"/>
      <c r="C197" s="2" t="s">
        <v>119</v>
      </c>
      <c r="D197" s="16" t="n">
        <f aca="false">IF($N$16="Excluded",0,IF(OR($N$16&lt;&gt;"Complete",Assumptions!$D$42&lt;&gt;"Complete"),"n.a.",INDEX(Initiatives!$K$7:$K$16,$M$16)*Assumptions!$E$31))</f>
        <v>0</v>
      </c>
      <c r="E197" s="16" t="n">
        <f aca="false">IF($N$16="Excluded",0,IF(OR($N$16&lt;&gt;"Complete",Assumptions!$D$42&lt;&gt;"Complete"),"n.a.",0))</f>
        <v>0</v>
      </c>
      <c r="F197" s="16" t="n">
        <f aca="false">IF($N$16="Excluded",0,IF(OR($N$16&lt;&gt;"Complete",Assumptions!$D$42&lt;&gt;"Complete"),"n.a.",0))</f>
        <v>0</v>
      </c>
      <c r="G197" s="16" t="n">
        <f aca="false">IF($N$16="Excluded",0,IF(OR($N$16&lt;&gt;"Complete",Assumptions!$D$42&lt;&gt;"Complete"),"n.a.",0))</f>
        <v>0</v>
      </c>
      <c r="H197" s="16" t="n">
        <f aca="false">IF($N$16="Excluded",0,IF(OR($N$16&lt;&gt;"Complete",Assumptions!$D$42&lt;&gt;"Complete"),"n.a.",0))</f>
        <v>0</v>
      </c>
      <c r="I197" s="16" t="n">
        <f aca="false">IF($N$16="Excluded",0,IF(OR($N$16&lt;&gt;"Complete",Assumptions!$D$42&lt;&gt;"Complete"),"n.a.",0))</f>
        <v>0</v>
      </c>
      <c r="J197" s="8"/>
      <c r="K197" s="2"/>
      <c r="L197" s="2"/>
      <c r="M197" s="2"/>
      <c r="N197" s="2"/>
      <c r="O197" s="2"/>
      <c r="P197" s="2"/>
      <c r="Q197" s="2"/>
      <c r="R197" s="2"/>
      <c r="S197" s="2"/>
      <c r="T197" s="2"/>
      <c r="U197" s="2"/>
      <c r="V197" s="2"/>
      <c r="W197" s="2"/>
      <c r="X197" s="2"/>
      <c r="Y197" s="2"/>
      <c r="Z197" s="2"/>
      <c r="AA197" s="2"/>
      <c r="AB197" s="2"/>
      <c r="AC197" s="2"/>
      <c r="AD197" s="2"/>
    </row>
    <row r="198" customFormat="false" ht="21.75" hidden="false" customHeight="true" outlineLevel="0" collapsed="false">
      <c r="A198" s="1"/>
      <c r="B198" s="1"/>
      <c r="C198" s="2" t="s">
        <v>120</v>
      </c>
      <c r="D198" s="16" t="n">
        <f aca="false">IF($N$16="Excluded",0,IF(OR($N$16&lt;&gt;"Complete",Assumptions!$D$42&lt;&gt;"Complete"),"n.a.",INDEX(Initiatives!$L$7:$L$16,$M$16)*Assumptions!$E$31))</f>
        <v>0</v>
      </c>
      <c r="E198" s="16" t="n">
        <f aca="false">IF($N$16="Excluded",0,IF(OR($N$16&lt;&gt;"Complete",Assumptions!$D$42&lt;&gt;"Complete"),"n.a.",0))</f>
        <v>0</v>
      </c>
      <c r="F198" s="16" t="n">
        <f aca="false">IF($N$16="Excluded",0,IF(OR($N$16&lt;&gt;"Complete",Assumptions!$D$42&lt;&gt;"Complete"),"n.a.",0))</f>
        <v>0</v>
      </c>
      <c r="G198" s="16" t="n">
        <f aca="false">IF($N$16="Excluded",0,IF(OR($N$16&lt;&gt;"Complete",Assumptions!$D$42&lt;&gt;"Complete"),"n.a.",0))</f>
        <v>0</v>
      </c>
      <c r="H198" s="16" t="n">
        <f aca="false">IF($N$16="Excluded",0,IF(OR($N$16&lt;&gt;"Complete",Assumptions!$D$42&lt;&gt;"Complete"),"n.a.",0))</f>
        <v>0</v>
      </c>
      <c r="I198" s="16" t="n">
        <f aca="false">IF($N$16="Excluded",0,IF(OR($N$16&lt;&gt;"Complete",Assumptions!$D$42&lt;&gt;"Complete"),"n.a.",0))</f>
        <v>0</v>
      </c>
      <c r="J198" s="8"/>
      <c r="K198" s="2"/>
      <c r="L198" s="2"/>
      <c r="M198" s="2"/>
      <c r="N198" s="2"/>
      <c r="O198" s="2"/>
      <c r="P198" s="2"/>
      <c r="Q198" s="2"/>
      <c r="R198" s="2"/>
      <c r="S198" s="2"/>
      <c r="T198" s="2"/>
      <c r="U198" s="2"/>
      <c r="V198" s="2"/>
      <c r="W198" s="2"/>
      <c r="X198" s="2"/>
      <c r="Y198" s="2"/>
      <c r="Z198" s="2"/>
      <c r="AA198" s="2"/>
      <c r="AB198" s="2"/>
      <c r="AC198" s="2"/>
      <c r="AD198" s="2"/>
    </row>
    <row r="199" customFormat="false" ht="21.75" hidden="false" customHeight="true" outlineLevel="0" collapsed="false">
      <c r="A199" s="1"/>
      <c r="B199" s="1"/>
      <c r="C199" s="38" t="s">
        <v>32</v>
      </c>
      <c r="D199" s="39" t="n">
        <f aca="false">IF($N$16="Excluded",0,IF(OR($N$16&lt;&gt;"Complete",Assumptions!$D$42&lt;&gt;"Complete"),"n.a.",D194-D195-SUM(D196:D198)))</f>
        <v>0</v>
      </c>
      <c r="E199" s="39" t="n">
        <f aca="false">IF($N$16="Excluded",0,IF(OR($N$16&lt;&gt;"Complete",Assumptions!$D$42&lt;&gt;"Complete"),"n.a.",E194-E195-SUM(E196:E198)))</f>
        <v>0</v>
      </c>
      <c r="F199" s="39" t="n">
        <f aca="false">IF($N$16="Excluded",0,IF(OR($N$16&lt;&gt;"Complete",Assumptions!$D$42&lt;&gt;"Complete"),"n.a.",F194-F195-SUM(F196:F198)))</f>
        <v>0</v>
      </c>
      <c r="G199" s="39" t="n">
        <f aca="false">IF($N$16="Excluded",0,IF(OR($N$16&lt;&gt;"Complete",Assumptions!$D$42&lt;&gt;"Complete"),"n.a.",G194-G195-SUM(G196:G198)))</f>
        <v>0</v>
      </c>
      <c r="H199" s="39" t="n">
        <f aca="false">IF($N$16="Excluded",0,IF(OR($N$16&lt;&gt;"Complete",Assumptions!$D$42&lt;&gt;"Complete"),"n.a.",H194-H195-SUM(H196:H198)))</f>
        <v>0</v>
      </c>
      <c r="I199" s="39" t="n">
        <f aca="false">IF($N$16="Excluded",0,IF(OR($N$16&lt;&gt;"Complete",Assumptions!$D$42&lt;&gt;"Complete"),"n.a.",I194-I195-SUM(I196:I198)))</f>
        <v>0</v>
      </c>
      <c r="J199" s="34"/>
      <c r="K199" s="2"/>
      <c r="L199" s="2"/>
      <c r="M199" s="2"/>
      <c r="N199" s="2"/>
      <c r="O199" s="2"/>
      <c r="P199" s="2"/>
      <c r="Q199" s="2"/>
      <c r="R199" s="2"/>
      <c r="S199" s="2"/>
      <c r="T199" s="2"/>
      <c r="U199" s="2"/>
      <c r="V199" s="2"/>
      <c r="W199" s="2"/>
      <c r="X199" s="2"/>
      <c r="Y199" s="2"/>
      <c r="Z199" s="2"/>
      <c r="AA199" s="2"/>
      <c r="AB199" s="2"/>
      <c r="AC199" s="2"/>
      <c r="AD199" s="2"/>
    </row>
    <row r="200" customFormat="false" ht="21.75" hidden="false" customHeight="true" outlineLevel="0" collapsed="false">
      <c r="A200" s="1"/>
      <c r="B200" s="1"/>
      <c r="C200" s="38" t="s">
        <v>104</v>
      </c>
      <c r="D200" s="39" t="n">
        <f aca="false">IF($N$16="Excluded",0,IF(OR($N$16&lt;&gt;"Complete",Assumptions!$D$42&lt;&gt;"Complete"),"n.a.",D199/(1+Assumptions!$D$11)^D$5))</f>
        <v>0</v>
      </c>
      <c r="E200" s="39" t="n">
        <f aca="false">IF($N$16="Excluded",0,IF(OR($N$16&lt;&gt;"Complete",Assumptions!$D$42&lt;&gt;"Complete"),"n.a.",E199/(1+Assumptions!$D$11)^E$5))</f>
        <v>0</v>
      </c>
      <c r="F200" s="39" t="n">
        <f aca="false">IF($N$16="Excluded",0,IF(OR($N$16&lt;&gt;"Complete",Assumptions!$D$42&lt;&gt;"Complete"),"n.a.",F199/(1+Assumptions!$D$11)^F$5))</f>
        <v>0</v>
      </c>
      <c r="G200" s="39" t="n">
        <f aca="false">IF($N$16="Excluded",0,IF(OR($N$16&lt;&gt;"Complete",Assumptions!$D$42&lt;&gt;"Complete"),"n.a.",G199/(1+Assumptions!$D$11)^G$5))</f>
        <v>0</v>
      </c>
      <c r="H200" s="39" t="n">
        <f aca="false">IF($N$16="Excluded",0,IF(OR($N$16&lt;&gt;"Complete",Assumptions!$D$42&lt;&gt;"Complete"),"n.a.",H199/(1+Assumptions!$D$11)^H$5))</f>
        <v>0</v>
      </c>
      <c r="I200" s="39" t="n">
        <f aca="false">IF($N$16="Excluded",0,IF(OR($N$16&lt;&gt;"Complete",Assumptions!$D$42&lt;&gt;"Complete"),"n.a.",I199/(1+Assumptions!$D$11)^I$5))</f>
        <v>0</v>
      </c>
      <c r="J200" s="33" t="n">
        <f aca="false">IF(COUNT(D200:I200)=6,SUM(D200:I200),"n.a.")</f>
        <v>0</v>
      </c>
      <c r="K200" s="2"/>
      <c r="L200" s="2"/>
      <c r="M200" s="2"/>
      <c r="N200" s="2"/>
      <c r="O200" s="2"/>
      <c r="P200" s="2"/>
      <c r="Q200" s="2"/>
      <c r="R200" s="2"/>
      <c r="S200" s="2"/>
      <c r="T200" s="2"/>
      <c r="U200" s="2"/>
      <c r="V200" s="2"/>
      <c r="W200" s="2"/>
      <c r="X200" s="2"/>
      <c r="Y200" s="2"/>
      <c r="Z200" s="2"/>
      <c r="AA200" s="2"/>
      <c r="AB200" s="2"/>
      <c r="AC200" s="2"/>
      <c r="AD200" s="2"/>
    </row>
    <row r="201" customFormat="false" ht="21.75" hidden="false" customHeight="true" outlineLevel="0" collapsed="false">
      <c r="A201" s="1"/>
      <c r="B201" s="1"/>
      <c r="C201" s="2"/>
      <c r="D201" s="8"/>
      <c r="E201" s="8"/>
      <c r="F201" s="8"/>
      <c r="G201" s="8"/>
      <c r="H201" s="8"/>
      <c r="I201" s="8"/>
      <c r="J201" s="8"/>
      <c r="K201" s="2"/>
      <c r="L201" s="2"/>
      <c r="M201" s="2"/>
      <c r="N201" s="2"/>
      <c r="O201" s="2"/>
      <c r="P201" s="2"/>
      <c r="Q201" s="2"/>
      <c r="R201" s="2"/>
      <c r="S201" s="2"/>
      <c r="T201" s="2"/>
      <c r="U201" s="2"/>
      <c r="V201" s="2"/>
      <c r="W201" s="2"/>
      <c r="X201" s="2"/>
      <c r="Y201" s="2"/>
      <c r="Z201" s="2"/>
      <c r="AA201" s="2"/>
      <c r="AB201" s="2"/>
      <c r="AC201" s="2"/>
      <c r="AD201" s="2"/>
    </row>
    <row r="202" customFormat="false" ht="21.75" hidden="false" customHeight="true" outlineLevel="0" collapsed="false">
      <c r="A202" s="1"/>
      <c r="B202" s="1"/>
      <c r="C202" s="2"/>
      <c r="D202" s="8"/>
      <c r="E202" s="8"/>
      <c r="F202" s="8"/>
      <c r="G202" s="8"/>
      <c r="H202" s="8"/>
      <c r="I202" s="8"/>
      <c r="J202" s="8"/>
      <c r="K202" s="2"/>
      <c r="L202" s="2"/>
      <c r="M202" s="2"/>
      <c r="N202" s="2"/>
      <c r="O202" s="2"/>
      <c r="P202" s="2"/>
      <c r="Q202" s="2"/>
      <c r="R202" s="2"/>
      <c r="S202" s="2"/>
      <c r="T202" s="2"/>
      <c r="U202" s="2"/>
      <c r="V202" s="2"/>
      <c r="W202" s="2"/>
      <c r="X202" s="2"/>
      <c r="Y202" s="2"/>
      <c r="Z202" s="2"/>
      <c r="AA202" s="2"/>
      <c r="AB202" s="2"/>
      <c r="AC202" s="2"/>
      <c r="AD202" s="2"/>
    </row>
    <row r="203" customFormat="false" ht="21.75" hidden="false" customHeight="true" outlineLevel="0" collapsed="false">
      <c r="A203" s="1"/>
      <c r="B203" s="1"/>
      <c r="C203" s="2"/>
      <c r="D203" s="8"/>
      <c r="E203" s="8"/>
      <c r="F203" s="8"/>
      <c r="G203" s="8"/>
      <c r="H203" s="8"/>
      <c r="I203" s="8"/>
      <c r="J203" s="8"/>
      <c r="K203" s="2"/>
      <c r="L203" s="2"/>
      <c r="M203" s="2"/>
      <c r="N203" s="2"/>
      <c r="O203" s="2"/>
      <c r="P203" s="2"/>
      <c r="Q203" s="2"/>
      <c r="R203" s="2"/>
      <c r="S203" s="2"/>
      <c r="T203" s="2"/>
      <c r="U203" s="2"/>
      <c r="V203" s="2"/>
      <c r="W203" s="2"/>
      <c r="X203" s="2"/>
      <c r="Y203" s="2"/>
      <c r="Z203" s="2"/>
      <c r="AA203" s="2"/>
      <c r="AB203" s="2"/>
      <c r="AC203" s="2"/>
      <c r="AD203" s="2"/>
    </row>
    <row r="204" customFormat="false" ht="21.75" hidden="false" customHeight="true" outlineLevel="0" collapsed="false">
      <c r="A204" s="1"/>
      <c r="B204" s="1"/>
      <c r="C204" s="2"/>
      <c r="D204" s="8"/>
      <c r="E204" s="8"/>
      <c r="F204" s="8"/>
      <c r="G204" s="8"/>
      <c r="H204" s="8"/>
      <c r="I204" s="8"/>
      <c r="J204" s="8"/>
      <c r="K204" s="2"/>
      <c r="L204" s="2"/>
      <c r="M204" s="2"/>
      <c r="N204" s="2"/>
      <c r="O204" s="2"/>
      <c r="P204" s="2"/>
      <c r="Q204" s="2"/>
      <c r="R204" s="2"/>
      <c r="S204" s="2"/>
      <c r="T204" s="2"/>
      <c r="U204" s="2"/>
      <c r="V204" s="2"/>
      <c r="W204" s="2"/>
      <c r="X204" s="2"/>
      <c r="Y204" s="2"/>
      <c r="Z204" s="2"/>
      <c r="AA204" s="2"/>
      <c r="AB204" s="2"/>
      <c r="AC204" s="2"/>
      <c r="AD204" s="2"/>
    </row>
    <row r="205" customFormat="false" ht="21.75" hidden="false" customHeight="true" outlineLevel="0" collapsed="false">
      <c r="A205" s="1"/>
      <c r="B205" s="1"/>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customFormat="false" ht="21.75" hidden="false" customHeight="true" outlineLevel="0" collapsed="false">
      <c r="A206" s="1"/>
      <c r="B206" s="1"/>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customFormat="false" ht="21.75" hidden="false" customHeight="true" outlineLevel="0" collapsed="false">
      <c r="A207" s="1"/>
      <c r="B207" s="1"/>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customFormat="false" ht="21.75" hidden="false" customHeight="true" outlineLevel="0" collapsed="false">
      <c r="A208" s="1"/>
      <c r="B208" s="1"/>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customFormat="false" ht="21.75" hidden="false" customHeight="true" outlineLevel="0" collapsed="false">
      <c r="A209" s="1"/>
      <c r="B209" s="1"/>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customFormat="false" ht="21.75" hidden="false" customHeight="true" outlineLevel="0" collapsed="false">
      <c r="A210" s="1"/>
      <c r="B210" s="1"/>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customFormat="false" ht="21.75" hidden="false" customHeight="true" outlineLevel="0" collapsed="false">
      <c r="A211" s="1"/>
      <c r="B211" s="1"/>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customFormat="false" ht="21.75" hidden="false" customHeight="true" outlineLevel="0" collapsed="false">
      <c r="A212" s="1"/>
      <c r="B212" s="1"/>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customFormat="false" ht="21.75" hidden="false" customHeight="true" outlineLevel="0" collapsed="false">
      <c r="A213" s="1"/>
      <c r="B213" s="1"/>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customFormat="false" ht="21.75" hidden="false" customHeight="true" outlineLevel="0" collapsed="false">
      <c r="A214" s="1"/>
      <c r="B214" s="1"/>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customFormat="false" ht="21.75" hidden="false" customHeight="true" outlineLevel="0" collapsed="false">
      <c r="A215" s="1"/>
      <c r="B215" s="1"/>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customFormat="false" ht="21.75" hidden="false" customHeight="true" outlineLevel="0" collapsed="false">
      <c r="A216" s="1"/>
      <c r="B216" s="1"/>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customFormat="false" ht="21.75" hidden="false" customHeight="true" outlineLevel="0" collapsed="false">
      <c r="A217" s="1"/>
      <c r="B217" s="1"/>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customFormat="false" ht="21.75" hidden="false" customHeight="true" outlineLevel="0" collapsed="false">
      <c r="A218" s="1"/>
      <c r="B218" s="1"/>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customFormat="false" ht="21.75" hidden="false" customHeight="true" outlineLevel="0" collapsed="false">
      <c r="A219" s="1"/>
      <c r="B219" s="1"/>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customFormat="false" ht="21.75" hidden="false" customHeight="true" outlineLevel="0" collapsed="false">
      <c r="A220" s="1"/>
      <c r="B220" s="1"/>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customFormat="false" ht="21.75" hidden="false" customHeight="true" outlineLevel="0" collapsed="false">
      <c r="A221" s="1"/>
      <c r="B221" s="1"/>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customFormat="false" ht="21.75" hidden="false" customHeight="true" outlineLevel="0" collapsed="false">
      <c r="A222" s="1"/>
      <c r="B222" s="1"/>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customFormat="false" ht="21.75" hidden="false" customHeight="true" outlineLevel="0" collapsed="false">
      <c r="A223" s="1"/>
      <c r="B223" s="1"/>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customFormat="false" ht="21.75" hidden="false" customHeight="true" outlineLevel="0" collapsed="false">
      <c r="A224" s="1"/>
      <c r="B224" s="1"/>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customFormat="false" ht="21.75" hidden="false" customHeight="true" outlineLevel="0" collapsed="false">
      <c r="A225" s="1"/>
      <c r="B225" s="1"/>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customFormat="false" ht="21.75" hidden="false" customHeight="true" outlineLevel="0" collapsed="false">
      <c r="A226" s="1"/>
      <c r="B226" s="1"/>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customFormat="false" ht="21.75" hidden="false" customHeight="true" outlineLevel="0" collapsed="false">
      <c r="A227" s="1"/>
      <c r="B227" s="1"/>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customFormat="false" ht="21.75" hidden="false" customHeight="true" outlineLevel="0" collapsed="false">
      <c r="A228" s="1"/>
      <c r="B228" s="1"/>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customFormat="false" ht="21.75" hidden="false" customHeight="true" outlineLevel="0" collapsed="false">
      <c r="A229" s="1"/>
      <c r="B229" s="1"/>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customFormat="false" ht="21.75" hidden="false" customHeight="true" outlineLevel="0" collapsed="false">
      <c r="A230" s="1"/>
      <c r="B230" s="1"/>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sheetData>
  <conditionalFormatting sqref="D21">
    <cfRule type="containsText" priority="2" operator="containsText" aboveAverage="0" equalAverage="0" bottom="0" percent="0" rank="0" text="Missing" dxfId="0">
      <formula>NOT(ISERROR(SEARCH("Missing",D21)))</formula>
    </cfRule>
    <cfRule type="containsText" priority="3" operator="containsText" aboveAverage="0" equalAverage="0" bottom="0" percent="0" rank="0" text="Unpriced" dxfId="0">
      <formula>NOT(ISERROR(SEARCH("Unpriced",D21)))</formula>
    </cfRule>
    <cfRule type="containsText" priority="4" operator="containsText" aboveAverage="0" equalAverage="0" bottom="0" percent="0" rank="0" text="Invalid" dxfId="0">
      <formula>NOT(ISERROR(SEARCH("Invalid",D21)))</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2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6" topLeftCell="E7" activePane="bottomRight" state="frozen"/>
      <selection pane="topLeft" activeCell="A1" activeCellId="0" sqref="A1"/>
      <selection pane="topRight" activeCell="E1" activeCellId="0" sqref="E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11"/>
    <col collapsed="false" customWidth="true" hidden="false" outlineLevel="0" max="4" min="4" style="0" width="27"/>
    <col collapsed="false" customWidth="true" hidden="false" outlineLevel="0" max="5" min="5" style="0" width="14"/>
    <col collapsed="false" customWidth="true" hidden="false" outlineLevel="0" max="17" min="6" style="0" width="16"/>
    <col collapsed="false" customWidth="true" hidden="false" outlineLevel="0" max="25" min="18" style="0" width="29"/>
    <col collapsed="false" customWidth="true" hidden="false" outlineLevel="0" max="26" min="26" style="0" width="14"/>
    <col collapsed="false" customWidth="true" hidden="false" outlineLevel="0" max="30" min="27" style="0" width="22"/>
  </cols>
  <sheetData>
    <row r="1" customFormat="false" ht="21.75" hidden="false" customHeight="true" outlineLevel="0" collapsed="false">
      <c r="A1" s="1"/>
      <c r="B1" s="1"/>
      <c r="C1" s="2"/>
      <c r="D1" s="2"/>
      <c r="E1" s="2"/>
      <c r="F1" s="2"/>
      <c r="G1" s="2"/>
      <c r="H1" s="2"/>
      <c r="I1" s="2"/>
      <c r="J1" s="2"/>
      <c r="K1" s="2"/>
      <c r="L1" s="2"/>
      <c r="M1" s="2"/>
      <c r="N1" s="2"/>
      <c r="O1" s="2"/>
      <c r="P1" s="2"/>
      <c r="Q1" s="2"/>
      <c r="R1" s="2"/>
      <c r="S1" s="2"/>
      <c r="T1" s="2"/>
      <c r="U1" s="2"/>
      <c r="V1" s="2"/>
      <c r="W1" s="2"/>
      <c r="X1" s="2"/>
      <c r="Y1" s="2"/>
      <c r="Z1" s="2"/>
      <c r="AA1" s="2"/>
      <c r="AB1" s="2"/>
      <c r="AC1" s="2"/>
      <c r="AD1" s="2"/>
    </row>
    <row r="2" customFormat="false" ht="21.75" hidden="false" customHeight="true" outlineLevel="0" collapsed="false">
      <c r="A2" s="1"/>
      <c r="B2" s="1"/>
      <c r="C2" s="3" t="s">
        <v>121</v>
      </c>
      <c r="D2" s="2"/>
      <c r="E2" s="2"/>
      <c r="F2" s="2"/>
      <c r="G2" s="2"/>
      <c r="H2" s="2"/>
      <c r="I2" s="2"/>
      <c r="J2" s="2"/>
      <c r="K2" s="2"/>
      <c r="L2" s="2"/>
      <c r="M2" s="2"/>
      <c r="N2" s="2"/>
      <c r="O2" s="2"/>
      <c r="P2" s="2"/>
      <c r="Q2" s="2"/>
      <c r="R2" s="2"/>
      <c r="S2" s="2"/>
      <c r="T2" s="2"/>
      <c r="U2" s="2"/>
      <c r="V2" s="2"/>
      <c r="W2" s="2"/>
      <c r="X2" s="2"/>
      <c r="Y2" s="2"/>
      <c r="Z2" s="2"/>
      <c r="AA2" s="2"/>
      <c r="AB2" s="2"/>
      <c r="AC2" s="2"/>
      <c r="AD2" s="2"/>
    </row>
    <row r="3" customFormat="false" ht="21.75" hidden="false" customHeight="true" outlineLevel="0" collapsed="false">
      <c r="A3" s="1"/>
      <c r="B3" s="1"/>
      <c r="C3" s="4" t="s">
        <v>122</v>
      </c>
      <c r="D3" s="2"/>
      <c r="E3" s="2"/>
      <c r="F3" s="2"/>
      <c r="G3" s="2"/>
      <c r="H3" s="2"/>
      <c r="I3" s="2"/>
      <c r="J3" s="2"/>
      <c r="K3" s="2"/>
      <c r="L3" s="2"/>
      <c r="M3" s="2"/>
      <c r="N3" s="2"/>
      <c r="O3" s="2"/>
      <c r="P3" s="2"/>
      <c r="Q3" s="2"/>
      <c r="R3" s="2"/>
      <c r="S3" s="2"/>
      <c r="T3" s="2"/>
      <c r="U3" s="2"/>
      <c r="V3" s="2"/>
      <c r="W3" s="2"/>
      <c r="X3" s="2"/>
      <c r="Y3" s="2"/>
      <c r="Z3" s="2"/>
      <c r="AA3" s="2"/>
      <c r="AB3" s="2"/>
      <c r="AC3" s="2"/>
      <c r="AD3" s="2"/>
    </row>
    <row r="4" customFormat="false" ht="21.75" hidden="false" customHeight="true" outlineLevel="0" collapsed="false">
      <c r="A4" s="1"/>
      <c r="B4" s="1"/>
      <c r="C4" s="2"/>
      <c r="D4" s="2"/>
      <c r="E4" s="2"/>
      <c r="F4" s="2"/>
      <c r="G4" s="2" t="s">
        <v>2</v>
      </c>
      <c r="H4" s="19" t="str">
        <f aca="false">Dashboard!H4</f>
        <v>Base</v>
      </c>
      <c r="I4" s="2"/>
      <c r="J4" s="2"/>
      <c r="K4" s="2"/>
      <c r="L4" s="2"/>
      <c r="M4" s="2"/>
      <c r="N4" s="2"/>
      <c r="O4" s="2"/>
      <c r="P4" s="2"/>
      <c r="Q4" s="2"/>
      <c r="R4" s="2"/>
      <c r="S4" s="2"/>
      <c r="T4" s="2"/>
      <c r="U4" s="2"/>
      <c r="V4" s="2"/>
      <c r="W4" s="2"/>
      <c r="X4" s="2"/>
      <c r="Y4" s="2"/>
      <c r="Z4" s="2"/>
      <c r="AA4" s="2"/>
      <c r="AB4" s="2"/>
      <c r="AC4" s="2"/>
      <c r="AD4" s="2"/>
    </row>
    <row r="5" customFormat="false" ht="21.75" hidden="false" customHeight="true" outlineLevel="0" collapsed="false">
      <c r="A5" s="1"/>
      <c r="B5" s="1"/>
      <c r="C5" s="2"/>
      <c r="D5" s="2"/>
      <c r="E5" s="2"/>
      <c r="F5" s="2"/>
      <c r="G5" s="2"/>
      <c r="H5" s="2"/>
      <c r="I5" s="2"/>
      <c r="J5" s="2"/>
      <c r="K5" s="2"/>
      <c r="L5" s="2"/>
      <c r="M5" s="2"/>
      <c r="N5" s="2"/>
      <c r="O5" s="2"/>
      <c r="P5" s="2"/>
      <c r="Q5" s="2"/>
      <c r="R5" s="2"/>
      <c r="S5" s="2"/>
      <c r="T5" s="2"/>
      <c r="U5" s="2"/>
      <c r="V5" s="2"/>
      <c r="W5" s="2"/>
      <c r="X5" s="2"/>
      <c r="Y5" s="2"/>
      <c r="Z5" s="2"/>
      <c r="AA5" s="2"/>
      <c r="AB5" s="2"/>
      <c r="AC5" s="2"/>
      <c r="AD5" s="2"/>
    </row>
    <row r="6" customFormat="false" ht="49.5" hidden="false" customHeight="true" outlineLevel="0" collapsed="false">
      <c r="A6" s="1"/>
      <c r="B6" s="1"/>
      <c r="C6" s="13" t="s">
        <v>123</v>
      </c>
      <c r="D6" s="13" t="s">
        <v>124</v>
      </c>
      <c r="E6" s="13" t="s">
        <v>125</v>
      </c>
      <c r="F6" s="13" t="s">
        <v>126</v>
      </c>
      <c r="G6" s="13" t="s">
        <v>127</v>
      </c>
      <c r="H6" s="13" t="s">
        <v>128</v>
      </c>
      <c r="I6" s="13" t="s">
        <v>129</v>
      </c>
      <c r="J6" s="13" t="s">
        <v>130</v>
      </c>
      <c r="K6" s="13" t="s">
        <v>131</v>
      </c>
      <c r="L6" s="13" t="s">
        <v>132</v>
      </c>
      <c r="M6" s="13" t="s">
        <v>133</v>
      </c>
      <c r="N6" s="13" t="s">
        <v>134</v>
      </c>
      <c r="O6" s="13" t="s">
        <v>135</v>
      </c>
      <c r="P6" s="13" t="s">
        <v>136</v>
      </c>
      <c r="Q6" s="13" t="s">
        <v>137</v>
      </c>
      <c r="R6" s="13" t="s">
        <v>138</v>
      </c>
      <c r="S6" s="13" t="s">
        <v>139</v>
      </c>
      <c r="T6" s="13" t="s">
        <v>140</v>
      </c>
      <c r="U6" s="13" t="s">
        <v>141</v>
      </c>
      <c r="V6" s="13" t="s">
        <v>142</v>
      </c>
      <c r="W6" s="13" t="s">
        <v>143</v>
      </c>
      <c r="X6" s="13" t="s">
        <v>144</v>
      </c>
      <c r="Y6" s="13" t="s">
        <v>145</v>
      </c>
      <c r="Z6" s="13" t="s">
        <v>146</v>
      </c>
      <c r="AA6" s="13" t="s">
        <v>147</v>
      </c>
      <c r="AB6" s="13" t="s">
        <v>148</v>
      </c>
      <c r="AC6" s="13" t="s">
        <v>89</v>
      </c>
      <c r="AD6" s="13" t="s">
        <v>149</v>
      </c>
    </row>
    <row r="7" customFormat="false" ht="64.5" hidden="false" customHeight="true" outlineLevel="0" collapsed="false">
      <c r="A7" s="1"/>
      <c r="B7" s="1"/>
      <c r="C7" s="5" t="s">
        <v>93</v>
      </c>
      <c r="D7" s="40" t="s">
        <v>150</v>
      </c>
      <c r="E7" s="40" t="s">
        <v>151</v>
      </c>
      <c r="F7" s="41" t="n">
        <v>1200</v>
      </c>
      <c r="G7" s="42" t="n">
        <v>0.4</v>
      </c>
      <c r="H7" s="41" t="n">
        <v>0</v>
      </c>
      <c r="I7" s="41" t="n">
        <v>100</v>
      </c>
      <c r="J7" s="41" t="n">
        <v>250</v>
      </c>
      <c r="K7" s="41" t="n">
        <v>50</v>
      </c>
      <c r="L7" s="41" t="n">
        <v>80</v>
      </c>
      <c r="M7" s="43" t="n">
        <v>7</v>
      </c>
      <c r="N7" s="43" t="n">
        <v>12</v>
      </c>
      <c r="O7" s="42" t="n">
        <v>0.6</v>
      </c>
      <c r="P7" s="42" t="n">
        <v>0.25</v>
      </c>
      <c r="Q7" s="42" t="n">
        <v>1</v>
      </c>
      <c r="R7" s="40" t="s">
        <v>152</v>
      </c>
      <c r="S7" s="40" t="s">
        <v>153</v>
      </c>
      <c r="T7" s="40" t="s">
        <v>154</v>
      </c>
      <c r="U7" s="40" t="s">
        <v>155</v>
      </c>
      <c r="V7" s="40" t="s">
        <v>156</v>
      </c>
      <c r="W7" s="40" t="s">
        <v>157</v>
      </c>
      <c r="X7" s="40" t="s">
        <v>158</v>
      </c>
      <c r="Y7" s="40" t="s">
        <v>159</v>
      </c>
      <c r="Z7" s="44" t="n">
        <v>46387</v>
      </c>
      <c r="AA7" s="40" t="s">
        <v>53</v>
      </c>
      <c r="AB7" s="40" t="s">
        <v>160</v>
      </c>
      <c r="AC7" s="45" t="str">
        <f aca="false">IF(AB7="No","Excluded",IF(AB7&lt;&gt;"Yes","Invalid inclusion",IF(OR(COUNTIFS($C$7:$C$16,C7)&lt;&gt;1,COUNTIFS('Cash Flow'!$L$7:$L$16,C7)&lt;&gt;1),"Invalid ID",IF(OR(COUNT(F7:Q7)&lt;&gt;12,MIN(F7:Q7)&lt;0,G7&gt;1,O7&gt;1,P7&gt;1,Q7&gt;1,M7&lt;1,MOD(M7,1)&lt;&gt;0,MOD(N7,1)&lt;&gt;0),"Unpriced inputs","Complete"))))</f>
        <v>Complete</v>
      </c>
      <c r="AD7" s="29" t="str">
        <f aca="false">IF(AB7="No","Excluded",IF(OR(COUNTBLANK(R7:AA7)&gt;0,COUNTBLANK(D7:E7)&gt;0),"Missing owner / action / evidence",IF(X7="Walk","Walk",IF(W7&lt;&gt;"None","Open finding","Complete"))))</f>
        <v>Open finding</v>
      </c>
    </row>
    <row r="8" customFormat="false" ht="64.5" hidden="false" customHeight="true" outlineLevel="0" collapsed="false">
      <c r="A8" s="1"/>
      <c r="B8" s="1"/>
      <c r="C8" s="5" t="s">
        <v>95</v>
      </c>
      <c r="D8" s="40" t="s">
        <v>161</v>
      </c>
      <c r="E8" s="40" t="s">
        <v>162</v>
      </c>
      <c r="F8" s="41" t="n">
        <v>0</v>
      </c>
      <c r="G8" s="42" t="n">
        <v>0</v>
      </c>
      <c r="H8" s="41" t="n">
        <v>600</v>
      </c>
      <c r="I8" s="41" t="n">
        <v>0</v>
      </c>
      <c r="J8" s="41" t="n">
        <v>120</v>
      </c>
      <c r="K8" s="41" t="n">
        <v>0</v>
      </c>
      <c r="L8" s="41" t="n">
        <v>0</v>
      </c>
      <c r="M8" s="43" t="n">
        <v>1</v>
      </c>
      <c r="N8" s="43" t="n">
        <v>6</v>
      </c>
      <c r="O8" s="42" t="n">
        <v>0.9</v>
      </c>
      <c r="P8" s="42" t="n">
        <v>0.25</v>
      </c>
      <c r="Q8" s="42" t="n">
        <v>1</v>
      </c>
      <c r="R8" s="40" t="s">
        <v>163</v>
      </c>
      <c r="S8" s="40" t="s">
        <v>164</v>
      </c>
      <c r="T8" s="40" t="s">
        <v>165</v>
      </c>
      <c r="U8" s="40" t="s">
        <v>166</v>
      </c>
      <c r="V8" s="40" t="s">
        <v>167</v>
      </c>
      <c r="W8" s="40" t="s">
        <v>168</v>
      </c>
      <c r="X8" s="40" t="s">
        <v>169</v>
      </c>
      <c r="Y8" s="40" t="s">
        <v>170</v>
      </c>
      <c r="Z8" s="44" t="n">
        <v>46387</v>
      </c>
      <c r="AA8" s="40" t="s">
        <v>53</v>
      </c>
      <c r="AB8" s="40" t="s">
        <v>160</v>
      </c>
      <c r="AC8" s="45" t="str">
        <f aca="false">IF(AB8="No","Excluded",IF(AB8&lt;&gt;"Yes","Invalid inclusion",IF(OR(COUNTIFS($C$7:$C$16,C8)&lt;&gt;1,COUNTIFS('Cash Flow'!$L$7:$L$16,C8)&lt;&gt;1),"Invalid ID",IF(OR(COUNT(F8:Q8)&lt;&gt;12,MIN(F8:Q8)&lt;0,G8&gt;1,O8&gt;1,P8&gt;1,Q8&gt;1,M8&lt;1,MOD(M8,1)&lt;&gt;0,MOD(N8,1)&lt;&gt;0),"Unpriced inputs","Complete"))))</f>
        <v>Complete</v>
      </c>
      <c r="AD8" s="29" t="str">
        <f aca="false">IF(AB8="No","Excluded",IF(OR(COUNTBLANK(R8:AA8)&gt;0,COUNTBLANK(D8:E8)&gt;0),"Missing owner / action / evidence",IF(X8="Walk","Walk",IF(W8&lt;&gt;"None","Open finding","Complete"))))</f>
        <v>Open finding</v>
      </c>
    </row>
    <row r="9" customFormat="false" ht="64.5" hidden="false" customHeight="true" outlineLevel="0" collapsed="false">
      <c r="A9" s="1"/>
      <c r="B9" s="1"/>
      <c r="C9" s="5" t="s">
        <v>96</v>
      </c>
      <c r="D9" s="40" t="s">
        <v>171</v>
      </c>
      <c r="E9" s="40" t="s">
        <v>162</v>
      </c>
      <c r="F9" s="41" t="n">
        <v>0</v>
      </c>
      <c r="G9" s="42" t="n">
        <v>0</v>
      </c>
      <c r="H9" s="41" t="n">
        <v>350</v>
      </c>
      <c r="I9" s="41" t="n">
        <v>60</v>
      </c>
      <c r="J9" s="41" t="n">
        <v>300</v>
      </c>
      <c r="K9" s="41" t="n">
        <v>150</v>
      </c>
      <c r="L9" s="41" t="n">
        <v>20</v>
      </c>
      <c r="M9" s="43" t="n">
        <v>10</v>
      </c>
      <c r="N9" s="43" t="n">
        <v>9</v>
      </c>
      <c r="O9" s="42" t="n">
        <v>0.8</v>
      </c>
      <c r="P9" s="42" t="n">
        <v>0.25</v>
      </c>
      <c r="Q9" s="42" t="n">
        <v>0.5</v>
      </c>
      <c r="R9" s="40" t="s">
        <v>172</v>
      </c>
      <c r="S9" s="40" t="s">
        <v>173</v>
      </c>
      <c r="T9" s="40" t="s">
        <v>174</v>
      </c>
      <c r="U9" s="40" t="s">
        <v>175</v>
      </c>
      <c r="V9" s="40" t="s">
        <v>176</v>
      </c>
      <c r="W9" s="40" t="s">
        <v>177</v>
      </c>
      <c r="X9" s="40" t="s">
        <v>159</v>
      </c>
      <c r="Y9" s="40" t="s">
        <v>178</v>
      </c>
      <c r="Z9" s="44" t="n">
        <v>46477</v>
      </c>
      <c r="AA9" s="40" t="s">
        <v>53</v>
      </c>
      <c r="AB9" s="40" t="s">
        <v>160</v>
      </c>
      <c r="AC9" s="45" t="str">
        <f aca="false">IF(AB9="No","Excluded",IF(AB9&lt;&gt;"Yes","Invalid inclusion",IF(OR(COUNTIFS($C$7:$C$16,C9)&lt;&gt;1,COUNTIFS('Cash Flow'!$L$7:$L$16,C9)&lt;&gt;1),"Invalid ID",IF(OR(COUNT(F9:Q9)&lt;&gt;12,MIN(F9:Q9)&lt;0,G9&gt;1,O9&gt;1,P9&gt;1,Q9&gt;1,M9&lt;1,MOD(M9,1)&lt;&gt;0,MOD(N9,1)&lt;&gt;0),"Unpriced inputs","Complete"))))</f>
        <v>Complete</v>
      </c>
      <c r="AD9" s="29" t="str">
        <f aca="false">IF(AB9="No","Excluded",IF(OR(COUNTBLANK(R9:AA9)&gt;0,COUNTBLANK(D9:E9)&gt;0),"Missing owner / action / evidence",IF(X9="Walk","Walk",IF(W9&lt;&gt;"None","Open finding","Complete"))))</f>
        <v>Open finding</v>
      </c>
    </row>
    <row r="10" customFormat="false" ht="64.5" hidden="false" customHeight="true" outlineLevel="0" collapsed="false">
      <c r="A10" s="1"/>
      <c r="B10" s="1"/>
      <c r="C10" s="5" t="s">
        <v>98</v>
      </c>
      <c r="D10" s="40"/>
      <c r="E10" s="40"/>
      <c r="F10" s="41"/>
      <c r="G10" s="42"/>
      <c r="H10" s="41"/>
      <c r="I10" s="41"/>
      <c r="J10" s="41"/>
      <c r="K10" s="41"/>
      <c r="L10" s="41"/>
      <c r="M10" s="43"/>
      <c r="N10" s="43"/>
      <c r="O10" s="42"/>
      <c r="P10" s="42"/>
      <c r="Q10" s="42"/>
      <c r="R10" s="40"/>
      <c r="S10" s="40"/>
      <c r="T10" s="40"/>
      <c r="U10" s="40"/>
      <c r="V10" s="40"/>
      <c r="W10" s="40"/>
      <c r="X10" s="40"/>
      <c r="Y10" s="40"/>
      <c r="Z10" s="44"/>
      <c r="AA10" s="40" t="s">
        <v>53</v>
      </c>
      <c r="AB10" s="40" t="s">
        <v>179</v>
      </c>
      <c r="AC10" s="45" t="str">
        <f aca="false">IF(AB10="No","Excluded",IF(AB10&lt;&gt;"Yes","Invalid inclusion",IF(OR(COUNTIFS($C$7:$C$16,C10)&lt;&gt;1,COUNTIFS('Cash Flow'!$L$7:$L$16,C10)&lt;&gt;1),"Invalid ID",IF(OR(COUNT(F10:Q10)&lt;&gt;12,MIN(F10:Q10)&lt;0,G10&gt;1,O10&gt;1,P10&gt;1,Q10&gt;1,M10&lt;1,MOD(M10,1)&lt;&gt;0,MOD(N10,1)&lt;&gt;0),"Unpriced inputs","Complete"))))</f>
        <v>Excluded</v>
      </c>
      <c r="AD10" s="29" t="str">
        <f aca="false">IF(AB10="No","Excluded",IF(OR(COUNTBLANK(R10:AA10)&gt;0,COUNTBLANK(D10:E10)&gt;0),"Missing owner / action / evidence",IF(X10="Walk","Walk",IF(W10&lt;&gt;"None","Open finding","Complete"))))</f>
        <v>Excluded</v>
      </c>
    </row>
    <row r="11" customFormat="false" ht="64.5" hidden="false" customHeight="true" outlineLevel="0" collapsed="false">
      <c r="A11" s="1"/>
      <c r="B11" s="1"/>
      <c r="C11" s="5" t="s">
        <v>100</v>
      </c>
      <c r="D11" s="40"/>
      <c r="E11" s="40"/>
      <c r="F11" s="41"/>
      <c r="G11" s="42"/>
      <c r="H11" s="41"/>
      <c r="I11" s="41"/>
      <c r="J11" s="41"/>
      <c r="K11" s="41"/>
      <c r="L11" s="41"/>
      <c r="M11" s="43"/>
      <c r="N11" s="43"/>
      <c r="O11" s="42"/>
      <c r="P11" s="42"/>
      <c r="Q11" s="42"/>
      <c r="R11" s="40"/>
      <c r="S11" s="40"/>
      <c r="T11" s="40"/>
      <c r="U11" s="40"/>
      <c r="V11" s="40"/>
      <c r="W11" s="40"/>
      <c r="X11" s="40"/>
      <c r="Y11" s="40"/>
      <c r="Z11" s="44"/>
      <c r="AA11" s="40" t="s">
        <v>53</v>
      </c>
      <c r="AB11" s="40" t="s">
        <v>179</v>
      </c>
      <c r="AC11" s="45" t="str">
        <f aca="false">IF(AB11="No","Excluded",IF(AB11&lt;&gt;"Yes","Invalid inclusion",IF(OR(COUNTIFS($C$7:$C$16,C11)&lt;&gt;1,COUNTIFS('Cash Flow'!$L$7:$L$16,C11)&lt;&gt;1),"Invalid ID",IF(OR(COUNT(F11:Q11)&lt;&gt;12,MIN(F11:Q11)&lt;0,G11&gt;1,O11&gt;1,P11&gt;1,Q11&gt;1,M11&lt;1,MOD(M11,1)&lt;&gt;0,MOD(N11,1)&lt;&gt;0),"Unpriced inputs","Complete"))))</f>
        <v>Excluded</v>
      </c>
      <c r="AD11" s="29" t="str">
        <f aca="false">IF(AB11="No","Excluded",IF(OR(COUNTBLANK(R11:AA11)&gt;0,COUNTBLANK(D11:E11)&gt;0),"Missing owner / action / evidence",IF(X11="Walk","Walk",IF(W11&lt;&gt;"None","Open finding","Complete"))))</f>
        <v>Excluded</v>
      </c>
    </row>
    <row r="12" customFormat="false" ht="64.5" hidden="false" customHeight="true" outlineLevel="0" collapsed="false">
      <c r="A12" s="1"/>
      <c r="B12" s="1"/>
      <c r="C12" s="5" t="s">
        <v>102</v>
      </c>
      <c r="D12" s="40"/>
      <c r="E12" s="40"/>
      <c r="F12" s="41"/>
      <c r="G12" s="42"/>
      <c r="H12" s="41"/>
      <c r="I12" s="41"/>
      <c r="J12" s="41"/>
      <c r="K12" s="41"/>
      <c r="L12" s="41"/>
      <c r="M12" s="43"/>
      <c r="N12" s="43"/>
      <c r="O12" s="42"/>
      <c r="P12" s="42"/>
      <c r="Q12" s="42"/>
      <c r="R12" s="40"/>
      <c r="S12" s="40"/>
      <c r="T12" s="40"/>
      <c r="U12" s="40"/>
      <c r="V12" s="40"/>
      <c r="W12" s="40"/>
      <c r="X12" s="40"/>
      <c r="Y12" s="40"/>
      <c r="Z12" s="44"/>
      <c r="AA12" s="40" t="s">
        <v>53</v>
      </c>
      <c r="AB12" s="40" t="s">
        <v>179</v>
      </c>
      <c r="AC12" s="45" t="str">
        <f aca="false">IF(AB12="No","Excluded",IF(AB12&lt;&gt;"Yes","Invalid inclusion",IF(OR(COUNTIFS($C$7:$C$16,C12)&lt;&gt;1,COUNTIFS('Cash Flow'!$L$7:$L$16,C12)&lt;&gt;1),"Invalid ID",IF(OR(COUNT(F12:Q12)&lt;&gt;12,MIN(F12:Q12)&lt;0,G12&gt;1,O12&gt;1,P12&gt;1,Q12&gt;1,M12&lt;1,MOD(M12,1)&lt;&gt;0,MOD(N12,1)&lt;&gt;0),"Unpriced inputs","Complete"))))</f>
        <v>Excluded</v>
      </c>
      <c r="AD12" s="29" t="str">
        <f aca="false">IF(AB12="No","Excluded",IF(OR(COUNTBLANK(R12:AA12)&gt;0,COUNTBLANK(D12:E12)&gt;0),"Missing owner / action / evidence",IF(X12="Walk","Walk",IF(W12&lt;&gt;"None","Open finding","Complete"))))</f>
        <v>Excluded</v>
      </c>
    </row>
    <row r="13" customFormat="false" ht="64.5" hidden="false" customHeight="true" outlineLevel="0" collapsed="false">
      <c r="A13" s="1"/>
      <c r="B13" s="1"/>
      <c r="C13" s="5" t="s">
        <v>103</v>
      </c>
      <c r="D13" s="40"/>
      <c r="E13" s="40"/>
      <c r="F13" s="41"/>
      <c r="G13" s="42"/>
      <c r="H13" s="41"/>
      <c r="I13" s="41"/>
      <c r="J13" s="41"/>
      <c r="K13" s="41"/>
      <c r="L13" s="41"/>
      <c r="M13" s="43"/>
      <c r="N13" s="43"/>
      <c r="O13" s="42"/>
      <c r="P13" s="42"/>
      <c r="Q13" s="42"/>
      <c r="R13" s="40"/>
      <c r="S13" s="40"/>
      <c r="T13" s="40"/>
      <c r="U13" s="40"/>
      <c r="V13" s="40"/>
      <c r="W13" s="40"/>
      <c r="X13" s="40"/>
      <c r="Y13" s="40"/>
      <c r="Z13" s="44"/>
      <c r="AA13" s="40" t="s">
        <v>53</v>
      </c>
      <c r="AB13" s="40" t="s">
        <v>179</v>
      </c>
      <c r="AC13" s="45" t="str">
        <f aca="false">IF(AB13="No","Excluded",IF(AB13&lt;&gt;"Yes","Invalid inclusion",IF(OR(COUNTIFS($C$7:$C$16,C13)&lt;&gt;1,COUNTIFS('Cash Flow'!$L$7:$L$16,C13)&lt;&gt;1),"Invalid ID",IF(OR(COUNT(F13:Q13)&lt;&gt;12,MIN(F13:Q13)&lt;0,G13&gt;1,O13&gt;1,P13&gt;1,Q13&gt;1,M13&lt;1,MOD(M13,1)&lt;&gt;0,MOD(N13,1)&lt;&gt;0),"Unpriced inputs","Complete"))))</f>
        <v>Excluded</v>
      </c>
      <c r="AD13" s="29" t="str">
        <f aca="false">IF(AB13="No","Excluded",IF(OR(COUNTBLANK(R13:AA13)&gt;0,COUNTBLANK(D13:E13)&gt;0),"Missing owner / action / evidence",IF(X13="Walk","Walk",IF(W13&lt;&gt;"None","Open finding","Complete"))))</f>
        <v>Excluded</v>
      </c>
    </row>
    <row r="14" customFormat="false" ht="64.5" hidden="false" customHeight="true" outlineLevel="0" collapsed="false">
      <c r="A14" s="1"/>
      <c r="B14" s="1"/>
      <c r="C14" s="5" t="s">
        <v>105</v>
      </c>
      <c r="D14" s="40"/>
      <c r="E14" s="40"/>
      <c r="F14" s="41"/>
      <c r="G14" s="42"/>
      <c r="H14" s="41"/>
      <c r="I14" s="41"/>
      <c r="J14" s="41"/>
      <c r="K14" s="41"/>
      <c r="L14" s="41"/>
      <c r="M14" s="43"/>
      <c r="N14" s="43"/>
      <c r="O14" s="42"/>
      <c r="P14" s="42"/>
      <c r="Q14" s="42"/>
      <c r="R14" s="40"/>
      <c r="S14" s="40"/>
      <c r="T14" s="40"/>
      <c r="U14" s="40"/>
      <c r="V14" s="40"/>
      <c r="W14" s="40"/>
      <c r="X14" s="40"/>
      <c r="Y14" s="40"/>
      <c r="Z14" s="44"/>
      <c r="AA14" s="40" t="s">
        <v>53</v>
      </c>
      <c r="AB14" s="40" t="s">
        <v>179</v>
      </c>
      <c r="AC14" s="45" t="str">
        <f aca="false">IF(AB14="No","Excluded",IF(AB14&lt;&gt;"Yes","Invalid inclusion",IF(OR(COUNTIFS($C$7:$C$16,C14)&lt;&gt;1,COUNTIFS('Cash Flow'!$L$7:$L$16,C14)&lt;&gt;1),"Invalid ID",IF(OR(COUNT(F14:Q14)&lt;&gt;12,MIN(F14:Q14)&lt;0,G14&gt;1,O14&gt;1,P14&gt;1,Q14&gt;1,M14&lt;1,MOD(M14,1)&lt;&gt;0,MOD(N14,1)&lt;&gt;0),"Unpriced inputs","Complete"))))</f>
        <v>Excluded</v>
      </c>
      <c r="AD14" s="29" t="str">
        <f aca="false">IF(AB14="No","Excluded",IF(OR(COUNTBLANK(R14:AA14)&gt;0,COUNTBLANK(D14:E14)&gt;0),"Missing owner / action / evidence",IF(X14="Walk","Walk",IF(W14&lt;&gt;"None","Open finding","Complete"))))</f>
        <v>Excluded</v>
      </c>
    </row>
    <row r="15" customFormat="false" ht="64.5" hidden="false" customHeight="true" outlineLevel="0" collapsed="false">
      <c r="A15" s="1"/>
      <c r="B15" s="1"/>
      <c r="C15" s="5" t="s">
        <v>106</v>
      </c>
      <c r="D15" s="40"/>
      <c r="E15" s="40"/>
      <c r="F15" s="41"/>
      <c r="G15" s="42"/>
      <c r="H15" s="41"/>
      <c r="I15" s="41"/>
      <c r="J15" s="41"/>
      <c r="K15" s="41"/>
      <c r="L15" s="41"/>
      <c r="M15" s="43"/>
      <c r="N15" s="43"/>
      <c r="O15" s="42"/>
      <c r="P15" s="42"/>
      <c r="Q15" s="42"/>
      <c r="R15" s="40"/>
      <c r="S15" s="40"/>
      <c r="T15" s="40"/>
      <c r="U15" s="40"/>
      <c r="V15" s="40"/>
      <c r="W15" s="40"/>
      <c r="X15" s="40"/>
      <c r="Y15" s="40"/>
      <c r="Z15" s="44"/>
      <c r="AA15" s="40" t="s">
        <v>53</v>
      </c>
      <c r="AB15" s="40" t="s">
        <v>179</v>
      </c>
      <c r="AC15" s="45" t="str">
        <f aca="false">IF(AB15="No","Excluded",IF(AB15&lt;&gt;"Yes","Invalid inclusion",IF(OR(COUNTIFS($C$7:$C$16,C15)&lt;&gt;1,COUNTIFS('Cash Flow'!$L$7:$L$16,C15)&lt;&gt;1),"Invalid ID",IF(OR(COUNT(F15:Q15)&lt;&gt;12,MIN(F15:Q15)&lt;0,G15&gt;1,O15&gt;1,P15&gt;1,Q15&gt;1,M15&lt;1,MOD(M15,1)&lt;&gt;0,MOD(N15,1)&lt;&gt;0),"Unpriced inputs","Complete"))))</f>
        <v>Excluded</v>
      </c>
      <c r="AD15" s="29" t="str">
        <f aca="false">IF(AB15="No","Excluded",IF(OR(COUNTBLANK(R15:AA15)&gt;0,COUNTBLANK(D15:E15)&gt;0),"Missing owner / action / evidence",IF(X15="Walk","Walk",IF(W15&lt;&gt;"None","Open finding","Complete"))))</f>
        <v>Excluded</v>
      </c>
    </row>
    <row r="16" customFormat="false" ht="64.5" hidden="false" customHeight="true" outlineLevel="0" collapsed="false">
      <c r="A16" s="1"/>
      <c r="B16" s="1"/>
      <c r="C16" s="5" t="s">
        <v>107</v>
      </c>
      <c r="D16" s="40"/>
      <c r="E16" s="40"/>
      <c r="F16" s="41"/>
      <c r="G16" s="42"/>
      <c r="H16" s="41"/>
      <c r="I16" s="41"/>
      <c r="J16" s="41"/>
      <c r="K16" s="41"/>
      <c r="L16" s="41"/>
      <c r="M16" s="43"/>
      <c r="N16" s="43"/>
      <c r="O16" s="42"/>
      <c r="P16" s="42"/>
      <c r="Q16" s="42"/>
      <c r="R16" s="40"/>
      <c r="S16" s="40"/>
      <c r="T16" s="40"/>
      <c r="U16" s="40"/>
      <c r="V16" s="40"/>
      <c r="W16" s="40"/>
      <c r="X16" s="40"/>
      <c r="Y16" s="40"/>
      <c r="Z16" s="44"/>
      <c r="AA16" s="40" t="s">
        <v>53</v>
      </c>
      <c r="AB16" s="40" t="s">
        <v>179</v>
      </c>
      <c r="AC16" s="45" t="str">
        <f aca="false">IF(AB16="No","Excluded",IF(AB16&lt;&gt;"Yes","Invalid inclusion",IF(OR(COUNTIFS($C$7:$C$16,C16)&lt;&gt;1,COUNTIFS('Cash Flow'!$L$7:$L$16,C16)&lt;&gt;1),"Invalid ID",IF(OR(COUNT(F16:Q16)&lt;&gt;12,MIN(F16:Q16)&lt;0,G16&gt;1,O16&gt;1,P16&gt;1,Q16&gt;1,M16&lt;1,MOD(M16,1)&lt;&gt;0,MOD(N16,1)&lt;&gt;0),"Unpriced inputs","Complete"))))</f>
        <v>Excluded</v>
      </c>
      <c r="AD16" s="29" t="str">
        <f aca="false">IF(AB16="No","Excluded",IF(OR(COUNTBLANK(R16:AA16)&gt;0,COUNTBLANK(D16:E16)&gt;0),"Missing owner / action / evidence",IF(X16="Walk","Walk",IF(W16&lt;&gt;"None","Open finding","Complete"))))</f>
        <v>Excluded</v>
      </c>
    </row>
    <row r="17" customFormat="false" ht="21.75" hidden="false" customHeight="true" outlineLevel="0" collapsed="false">
      <c r="A17" s="1"/>
      <c r="B17" s="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row>
    <row r="18" customFormat="false" ht="21.75" hidden="false" customHeight="true" outlineLevel="0" collapsed="false">
      <c r="A18" s="1"/>
      <c r="B18" s="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row>
    <row r="19" customFormat="false" ht="21.75" hidden="false" customHeight="true" outlineLevel="0" collapsed="false">
      <c r="A19" s="1"/>
      <c r="B19" s="1"/>
      <c r="C19" s="4" t="s">
        <v>180</v>
      </c>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ustomFormat="false" ht="21.75" hidden="false" customHeight="true" outlineLevel="0" collapsed="false">
      <c r="A20" s="1"/>
      <c r="B20" s="1"/>
      <c r="C20" s="4" t="s">
        <v>181</v>
      </c>
      <c r="D20" s="2"/>
      <c r="E20" s="2"/>
      <c r="F20" s="2"/>
      <c r="G20" s="2"/>
      <c r="H20" s="2"/>
      <c r="I20" s="2"/>
      <c r="J20" s="2"/>
      <c r="K20" s="2"/>
      <c r="L20" s="2"/>
      <c r="M20" s="2"/>
      <c r="N20" s="2"/>
      <c r="O20" s="2"/>
      <c r="P20" s="2"/>
      <c r="Q20" s="2"/>
      <c r="R20" s="2"/>
      <c r="S20" s="2"/>
      <c r="T20" s="2"/>
      <c r="U20" s="2"/>
      <c r="V20" s="2"/>
      <c r="W20" s="2"/>
      <c r="X20" s="2"/>
      <c r="Y20" s="2"/>
      <c r="Z20" s="2"/>
      <c r="AA20" s="2"/>
      <c r="AB20" s="2"/>
      <c r="AC20" s="2"/>
      <c r="AD20" s="2"/>
    </row>
    <row r="21" customFormat="false" ht="21.75" hidden="false" customHeight="true" outlineLevel="0" collapsed="false">
      <c r="A21" s="1"/>
      <c r="B21" s="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row>
    <row r="22" customFormat="false" ht="21.75" hidden="false" customHeight="true" outlineLevel="0" collapsed="false">
      <c r="A22" s="1"/>
      <c r="B22" s="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ustomFormat="false" ht="21.75" hidden="false" customHeight="true" outlineLevel="0" collapsed="false">
      <c r="A23" s="1"/>
      <c r="B23" s="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row>
    <row r="24" customFormat="false" ht="21.75" hidden="false" customHeight="true" outlineLevel="0" collapsed="false">
      <c r="A24" s="1"/>
      <c r="B24" s="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row>
    <row r="25" customFormat="false" ht="21.75" hidden="false" customHeight="true" outlineLevel="0" collapsed="false">
      <c r="A25" s="1"/>
      <c r="B25" s="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ustomFormat="false" ht="21.75" hidden="false" customHeight="true" outlineLevel="0" collapsed="false">
      <c r="A26" s="1"/>
      <c r="B26" s="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ustomFormat="false" ht="21.75" hidden="false" customHeight="true" outlineLevel="0" collapsed="false">
      <c r="A27" s="1"/>
      <c r="B27" s="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ustomFormat="false" ht="21.75" hidden="false" customHeight="true" outlineLevel="0" collapsed="false">
      <c r="A28" s="1"/>
      <c r="B28" s="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ustomFormat="false" ht="21.75" hidden="false" customHeight="true" outlineLevel="0" collapsed="false">
      <c r="A29" s="1"/>
      <c r="B29" s="1"/>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ustomFormat="false" ht="21.75" hidden="false" customHeight="true" outlineLevel="0" collapsed="false">
      <c r="A30" s="1"/>
      <c r="B30" s="1"/>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ustomFormat="false" ht="21.75" hidden="false" customHeight="true" outlineLevel="0" collapsed="false">
      <c r="A31" s="1"/>
      <c r="B31" s="1"/>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ustomFormat="false" ht="21.75" hidden="false" customHeight="true" outlineLevel="0" collapsed="false">
      <c r="A32" s="1"/>
      <c r="B32" s="1"/>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ustomFormat="false" ht="21.75" hidden="false" customHeight="true" outlineLevel="0" collapsed="false">
      <c r="A33" s="1"/>
      <c r="B33" s="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ustomFormat="false" ht="21.75" hidden="false" customHeight="true" outlineLevel="0" collapsed="false">
      <c r="A34" s="1"/>
      <c r="B34" s="1"/>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ustomFormat="false" ht="21.75" hidden="false" customHeight="true" outlineLevel="0" collapsed="false">
      <c r="A35" s="1"/>
      <c r="B35" s="1"/>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ustomFormat="false" ht="21.75" hidden="false" customHeight="true" outlineLevel="0" collapsed="false">
      <c r="A36" s="1"/>
      <c r="B36" s="1"/>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ustomFormat="false" ht="21.75" hidden="false" customHeight="true" outlineLevel="0" collapsed="false">
      <c r="A37" s="1"/>
      <c r="B37" s="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ustomFormat="false" ht="21.75" hidden="false" customHeight="true" outlineLevel="0" collapsed="false">
      <c r="A38" s="1"/>
      <c r="B38" s="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ustomFormat="false" ht="21.75" hidden="false" customHeight="true" outlineLevel="0" collapsed="false">
      <c r="A39" s="1"/>
      <c r="B39" s="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ustomFormat="false" ht="21.75" hidden="false" customHeight="true" outlineLevel="0" collapsed="false">
      <c r="A40" s="1"/>
      <c r="B40" s="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ustomFormat="false" ht="21.75" hidden="false" customHeight="true" outlineLevel="0" collapsed="false">
      <c r="A41" s="1"/>
      <c r="B41" s="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ustomFormat="false" ht="21.75" hidden="false" customHeight="true" outlineLevel="0" collapsed="false">
      <c r="A42" s="1"/>
      <c r="B42" s="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ustomFormat="false" ht="21.75" hidden="false" customHeight="true" outlineLevel="0" collapsed="false">
      <c r="A43" s="1"/>
      <c r="B43" s="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ustomFormat="false" ht="21.75" hidden="false" customHeight="true" outlineLevel="0" collapsed="false">
      <c r="A44" s="1"/>
      <c r="B44" s="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ustomFormat="false" ht="21.75" hidden="false" customHeight="true" outlineLevel="0" collapsed="false">
      <c r="A45" s="1"/>
      <c r="B45" s="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customFormat="false" ht="21.75" hidden="false" customHeight="true" outlineLevel="0" collapsed="false">
      <c r="A46" s="1"/>
      <c r="B46" s="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customFormat="false" ht="21.75" hidden="false" customHeight="true" outlineLevel="0" collapsed="false">
      <c r="A47" s="1"/>
      <c r="B47" s="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customFormat="false" ht="21.75" hidden="false" customHeight="true" outlineLevel="0" collapsed="false">
      <c r="A48" s="1"/>
      <c r="B48" s="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customFormat="false" ht="21.75" hidden="false" customHeight="true" outlineLevel="0" collapsed="false">
      <c r="A49" s="1"/>
      <c r="B49" s="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customFormat="false" ht="21.75" hidden="false" customHeight="true" outlineLevel="0" collapsed="false">
      <c r="A50" s="1"/>
      <c r="B50" s="1"/>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customFormat="false" ht="21.75" hidden="false" customHeight="true" outlineLevel="0" collapsed="false">
      <c r="A51" s="1"/>
      <c r="B51" s="1"/>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customFormat="false" ht="21.75" hidden="false" customHeight="true" outlineLevel="0" collapsed="false">
      <c r="A52" s="1"/>
      <c r="B52" s="1"/>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customFormat="false" ht="21.75" hidden="false" customHeight="true" outlineLevel="0" collapsed="false">
      <c r="A53" s="1"/>
      <c r="B53" s="1"/>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customFormat="false" ht="21.75" hidden="false" customHeight="true" outlineLevel="0" collapsed="false">
      <c r="A54" s="1"/>
      <c r="B54" s="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customFormat="false" ht="21.75" hidden="false" customHeight="true" outlineLevel="0" collapsed="false">
      <c r="A55" s="1"/>
      <c r="B55" s="1"/>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customFormat="false" ht="21.75" hidden="false" customHeight="true" outlineLevel="0" collapsed="false">
      <c r="A56" s="1"/>
      <c r="B56" s="1"/>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customFormat="false" ht="21.75" hidden="false" customHeight="true" outlineLevel="0" collapsed="false">
      <c r="A57" s="1"/>
      <c r="B57" s="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customFormat="false" ht="21.75" hidden="false" customHeight="true" outlineLevel="0" collapsed="false">
      <c r="A58" s="1"/>
      <c r="B58" s="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customFormat="false" ht="21.75" hidden="false" customHeight="true" outlineLevel="0" collapsed="false">
      <c r="A59" s="1"/>
      <c r="B59" s="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customFormat="false" ht="21.75" hidden="false" customHeight="true" outlineLevel="0" collapsed="false">
      <c r="A60" s="1"/>
      <c r="B60" s="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customFormat="false" ht="21.75" hidden="false" customHeight="true" outlineLevel="0" collapsed="false">
      <c r="A61" s="1"/>
      <c r="B61" s="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customFormat="false" ht="21.75" hidden="false" customHeight="true" outlineLevel="0" collapsed="false">
      <c r="A62" s="1"/>
      <c r="B62" s="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customFormat="false" ht="21.75" hidden="false" customHeight="true" outlineLevel="0" collapsed="false">
      <c r="A63" s="1"/>
      <c r="B63" s="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customFormat="false" ht="21.75" hidden="false" customHeight="true" outlineLevel="0" collapsed="false">
      <c r="A64" s="1"/>
      <c r="B64" s="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customFormat="false" ht="21.75" hidden="false" customHeight="true" outlineLevel="0" collapsed="false">
      <c r="A65" s="1"/>
      <c r="B65" s="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customFormat="false" ht="21.75" hidden="false" customHeight="true" outlineLevel="0" collapsed="false">
      <c r="A66" s="1"/>
      <c r="B66" s="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customFormat="false" ht="21.75" hidden="false" customHeight="true" outlineLevel="0" collapsed="false">
      <c r="A67" s="1"/>
      <c r="B67" s="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customFormat="false" ht="21.75" hidden="false" customHeight="true" outlineLevel="0" collapsed="false">
      <c r="A68" s="1"/>
      <c r="B68" s="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customFormat="false" ht="21.75" hidden="false" customHeight="true" outlineLevel="0" collapsed="false">
      <c r="A69" s="1"/>
      <c r="B69" s="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customFormat="false" ht="21.75" hidden="false" customHeight="true" outlineLevel="0" collapsed="false">
      <c r="A70" s="1"/>
      <c r="B70" s="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customFormat="false" ht="21.75" hidden="false" customHeight="true" outlineLevel="0" collapsed="false">
      <c r="A71" s="1"/>
      <c r="B71" s="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customFormat="false" ht="21.75" hidden="false" customHeight="true" outlineLevel="0" collapsed="false">
      <c r="A72" s="1"/>
      <c r="B72" s="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customFormat="false" ht="21.75" hidden="false" customHeight="true" outlineLevel="0" collapsed="false">
      <c r="A73" s="1"/>
      <c r="B73" s="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customFormat="false" ht="21.75" hidden="false" customHeight="true" outlineLevel="0" collapsed="false">
      <c r="A74" s="1"/>
      <c r="B74" s="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customFormat="false" ht="21.75" hidden="false" customHeight="true" outlineLevel="0" collapsed="false">
      <c r="A75" s="1"/>
      <c r="B75" s="1"/>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customFormat="false" ht="21.75" hidden="false" customHeight="true" outlineLevel="0" collapsed="false">
      <c r="A76" s="1"/>
      <c r="B76" s="1"/>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customFormat="false" ht="21.75" hidden="false" customHeight="true" outlineLevel="0" collapsed="false">
      <c r="A77" s="1"/>
      <c r="B77" s="1"/>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customFormat="false" ht="21.75" hidden="false" customHeight="true" outlineLevel="0" collapsed="false">
      <c r="A78" s="1"/>
      <c r="B78" s="1"/>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customFormat="false" ht="21.75" hidden="false" customHeight="true" outlineLevel="0" collapsed="false">
      <c r="A79" s="1"/>
      <c r="B79" s="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customFormat="false" ht="21.75" hidden="false" customHeight="true" outlineLevel="0" collapsed="false">
      <c r="A80" s="1"/>
      <c r="B80" s="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customFormat="false" ht="21.75" hidden="false" customHeight="true" outlineLevel="0" collapsed="false">
      <c r="A81" s="1"/>
      <c r="B81" s="1"/>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customFormat="false" ht="21.75" hidden="false" customHeight="true" outlineLevel="0" collapsed="false">
      <c r="A82" s="1"/>
      <c r="B82" s="1"/>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customFormat="false" ht="21.75" hidden="false" customHeight="true" outlineLevel="0" collapsed="false">
      <c r="A83" s="1"/>
      <c r="B83" s="1"/>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customFormat="false" ht="21.75" hidden="false" customHeight="true" outlineLevel="0" collapsed="false">
      <c r="A84" s="1"/>
      <c r="B84" s="1"/>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customFormat="false" ht="21.75" hidden="false" customHeight="true" outlineLevel="0" collapsed="false">
      <c r="A85" s="1"/>
      <c r="B85" s="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customFormat="false" ht="21.75" hidden="false" customHeight="true" outlineLevel="0" collapsed="false">
      <c r="A86" s="1"/>
      <c r="B86" s="1"/>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customFormat="false" ht="21.75" hidden="false" customHeight="true" outlineLevel="0" collapsed="false">
      <c r="A87" s="1"/>
      <c r="B87" s="1"/>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customFormat="false" ht="21.75" hidden="false" customHeight="true" outlineLevel="0" collapsed="false">
      <c r="A88" s="1"/>
      <c r="B88" s="1"/>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customFormat="false" ht="21.75" hidden="false" customHeight="true" outlineLevel="0" collapsed="false">
      <c r="A89" s="1"/>
      <c r="B89" s="1"/>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customFormat="false" ht="21.75" hidden="false" customHeight="true" outlineLevel="0" collapsed="false">
      <c r="A90" s="1"/>
      <c r="B90" s="1"/>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customFormat="false" ht="21.75" hidden="false" customHeight="true" outlineLevel="0" collapsed="false">
      <c r="A91" s="1"/>
      <c r="B91" s="1"/>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customFormat="false" ht="21.75" hidden="false" customHeight="true" outlineLevel="0" collapsed="false">
      <c r="A92" s="1"/>
      <c r="B92" s="1"/>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customFormat="false" ht="21.75" hidden="false" customHeight="true" outlineLevel="0" collapsed="false">
      <c r="A93" s="1"/>
      <c r="B93" s="1"/>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customFormat="false" ht="21.75" hidden="false" customHeight="true" outlineLevel="0" collapsed="false">
      <c r="A94" s="1"/>
      <c r="B94" s="1"/>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customFormat="false" ht="21.75" hidden="false" customHeight="true" outlineLevel="0" collapsed="false">
      <c r="A95" s="1"/>
      <c r="B95" s="1"/>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customFormat="false" ht="21.75" hidden="false" customHeight="true" outlineLevel="0" collapsed="false">
      <c r="A96" s="1"/>
      <c r="B96" s="1"/>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customFormat="false" ht="21.75" hidden="false" customHeight="true" outlineLevel="0" collapsed="false">
      <c r="A97" s="1"/>
      <c r="B97" s="1"/>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customFormat="false" ht="21.75" hidden="false" customHeight="true" outlineLevel="0" collapsed="false">
      <c r="A98" s="1"/>
      <c r="B98" s="1"/>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customFormat="false" ht="21.75" hidden="false" customHeight="true" outlineLevel="0" collapsed="false">
      <c r="A99" s="1"/>
      <c r="B99" s="1"/>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customFormat="false" ht="21.75" hidden="false" customHeight="true" outlineLevel="0" collapsed="false">
      <c r="A100" s="1"/>
      <c r="B100" s="1"/>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customFormat="false" ht="21.75" hidden="false" customHeight="true" outlineLevel="0" collapsed="false">
      <c r="A101" s="1"/>
      <c r="B101" s="1"/>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customFormat="false" ht="21.75" hidden="false" customHeight="true" outlineLevel="0" collapsed="false">
      <c r="A102" s="1"/>
      <c r="B102" s="1"/>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customFormat="false" ht="21.75" hidden="false" customHeight="true" outlineLevel="0" collapsed="false">
      <c r="A103" s="1"/>
      <c r="B103" s="1"/>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customFormat="false" ht="21.75" hidden="false" customHeight="true" outlineLevel="0" collapsed="false">
      <c r="A104" s="1"/>
      <c r="B104" s="1"/>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customFormat="false" ht="21.75" hidden="false" customHeight="true" outlineLevel="0" collapsed="false">
      <c r="A105" s="1"/>
      <c r="B105" s="1"/>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customFormat="false" ht="21.75" hidden="false" customHeight="true" outlineLevel="0" collapsed="false">
      <c r="A106" s="1"/>
      <c r="B106" s="1"/>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customFormat="false" ht="21.75" hidden="false" customHeight="true" outlineLevel="0" collapsed="false">
      <c r="A107" s="1"/>
      <c r="B107" s="1"/>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customFormat="false" ht="21.75" hidden="false" customHeight="true" outlineLevel="0" collapsed="false">
      <c r="A108" s="1"/>
      <c r="B108" s="1"/>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customFormat="false" ht="21.75" hidden="false" customHeight="true" outlineLevel="0" collapsed="false">
      <c r="A109" s="1"/>
      <c r="B109" s="1"/>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customFormat="false" ht="21.75" hidden="false" customHeight="true" outlineLevel="0" collapsed="false">
      <c r="A110" s="1"/>
      <c r="B110" s="1"/>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customFormat="false" ht="21.75" hidden="false" customHeight="true" outlineLevel="0" collapsed="false">
      <c r="A111" s="1"/>
      <c r="B111" s="1"/>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customFormat="false" ht="21.75" hidden="false" customHeight="true" outlineLevel="0" collapsed="false">
      <c r="A112" s="1"/>
      <c r="B112" s="1"/>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customFormat="false" ht="21.75" hidden="false" customHeight="true" outlineLevel="0" collapsed="false">
      <c r="A113" s="1"/>
      <c r="B113" s="1"/>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customFormat="false" ht="21.75" hidden="false" customHeight="true" outlineLevel="0" collapsed="false">
      <c r="A114" s="1"/>
      <c r="B114" s="1"/>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customFormat="false" ht="21.75" hidden="false" customHeight="true" outlineLevel="0" collapsed="false">
      <c r="A115" s="1"/>
      <c r="B115" s="1"/>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customFormat="false" ht="21.75" hidden="false" customHeight="true" outlineLevel="0" collapsed="false">
      <c r="A116" s="1"/>
      <c r="B116" s="1"/>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customFormat="false" ht="21.75" hidden="false" customHeight="true" outlineLevel="0" collapsed="false">
      <c r="A117" s="1"/>
      <c r="B117" s="1"/>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customFormat="false" ht="21.75" hidden="false" customHeight="true" outlineLevel="0" collapsed="false">
      <c r="A118" s="1"/>
      <c r="B118" s="1"/>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customFormat="false" ht="21.75" hidden="false" customHeight="true" outlineLevel="0" collapsed="false">
      <c r="A119" s="1"/>
      <c r="B119" s="1"/>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customFormat="false" ht="21.75" hidden="false" customHeight="true" outlineLevel="0" collapsed="false">
      <c r="A120" s="1"/>
      <c r="B120" s="1"/>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customFormat="false" ht="21.75" hidden="false" customHeight="true" outlineLevel="0" collapsed="false">
      <c r="A121" s="1"/>
      <c r="B121" s="1"/>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customFormat="false" ht="21.75" hidden="false" customHeight="true" outlineLevel="0" collapsed="false">
      <c r="A122" s="1"/>
      <c r="B122" s="1"/>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customFormat="false" ht="21.75" hidden="false" customHeight="true" outlineLevel="0" collapsed="false">
      <c r="A123" s="1"/>
      <c r="B123" s="1"/>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customFormat="false" ht="21.75" hidden="false" customHeight="true" outlineLevel="0" collapsed="false">
      <c r="A124" s="1"/>
      <c r="B124" s="1"/>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customFormat="false" ht="21.75" hidden="false" customHeight="true" outlineLevel="0" collapsed="false">
      <c r="A125" s="1"/>
      <c r="B125" s="1"/>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customFormat="false" ht="21.75" hidden="false" customHeight="true" outlineLevel="0" collapsed="false">
      <c r="A126" s="1"/>
      <c r="B126" s="1"/>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customFormat="false" ht="21.75" hidden="false" customHeight="true" outlineLevel="0" collapsed="false">
      <c r="A127" s="1"/>
      <c r="B127" s="1"/>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customFormat="false" ht="21.75" hidden="false" customHeight="true" outlineLevel="0" collapsed="false">
      <c r="A128" s="1"/>
      <c r="B128" s="1"/>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customFormat="false" ht="21.75" hidden="false" customHeight="true" outlineLevel="0" collapsed="false">
      <c r="A129" s="1"/>
      <c r="B129" s="1"/>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customFormat="false" ht="21.75" hidden="false" customHeight="true" outlineLevel="0" collapsed="false">
      <c r="A130" s="1"/>
      <c r="B130" s="1"/>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customFormat="false" ht="21.75" hidden="false" customHeight="true" outlineLevel="0" collapsed="false">
      <c r="A131" s="1"/>
      <c r="B131" s="1"/>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customFormat="false" ht="21.75" hidden="false" customHeight="true" outlineLevel="0" collapsed="false">
      <c r="A132" s="1"/>
      <c r="B132" s="1"/>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customFormat="false" ht="21.75" hidden="false" customHeight="true" outlineLevel="0" collapsed="false">
      <c r="A133" s="1"/>
      <c r="B133" s="1"/>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customFormat="false" ht="21.75" hidden="false" customHeight="true" outlineLevel="0" collapsed="false">
      <c r="A134" s="1"/>
      <c r="B134" s="1"/>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customFormat="false" ht="21.75" hidden="false" customHeight="true" outlineLevel="0" collapsed="false">
      <c r="A135" s="1"/>
      <c r="B135" s="1"/>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customFormat="false" ht="21.75" hidden="false" customHeight="true" outlineLevel="0" collapsed="false">
      <c r="A136" s="1"/>
      <c r="B136" s="1"/>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customFormat="false" ht="21.75" hidden="false" customHeight="true" outlineLevel="0" collapsed="false">
      <c r="A137" s="1"/>
      <c r="B137" s="1"/>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customFormat="false" ht="21.75" hidden="false" customHeight="true" outlineLevel="0" collapsed="false">
      <c r="A138" s="1"/>
      <c r="B138" s="1"/>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customFormat="false" ht="21.75" hidden="false" customHeight="true" outlineLevel="0" collapsed="false">
      <c r="A139" s="1"/>
      <c r="B139" s="1"/>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customFormat="false" ht="21.75" hidden="false" customHeight="true" outlineLevel="0" collapsed="false">
      <c r="A140" s="1"/>
      <c r="B140" s="1"/>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customFormat="false" ht="21.75" hidden="false" customHeight="true" outlineLevel="0" collapsed="false">
      <c r="A141" s="1"/>
      <c r="B141" s="1"/>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customFormat="false" ht="21.75" hidden="false" customHeight="true" outlineLevel="0" collapsed="false">
      <c r="A142" s="1"/>
      <c r="B142" s="1"/>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customFormat="false" ht="21.75" hidden="false" customHeight="true" outlineLevel="0" collapsed="false">
      <c r="A143" s="1"/>
      <c r="B143" s="1"/>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customFormat="false" ht="21.75" hidden="false" customHeight="true" outlineLevel="0" collapsed="false">
      <c r="A144" s="1"/>
      <c r="B144" s="1"/>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customFormat="false" ht="21.75" hidden="false" customHeight="true" outlineLevel="0" collapsed="false">
      <c r="A145" s="1"/>
      <c r="B145" s="1"/>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customFormat="false" ht="21.75" hidden="false" customHeight="true" outlineLevel="0" collapsed="false">
      <c r="A146" s="1"/>
      <c r="B146" s="1"/>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customFormat="false" ht="21.75" hidden="false" customHeight="true" outlineLevel="0" collapsed="false">
      <c r="A147" s="1"/>
      <c r="B147" s="1"/>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customFormat="false" ht="21.75" hidden="false" customHeight="true" outlineLevel="0" collapsed="false">
      <c r="A148" s="1"/>
      <c r="B148" s="1"/>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customFormat="false" ht="21.75" hidden="false" customHeight="true" outlineLevel="0" collapsed="false">
      <c r="A149" s="1"/>
      <c r="B149" s="1"/>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customFormat="false" ht="21.75" hidden="false" customHeight="true" outlineLevel="0" collapsed="false">
      <c r="A150" s="1"/>
      <c r="B150" s="1"/>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customFormat="false" ht="21.75" hidden="false" customHeight="true" outlineLevel="0" collapsed="false">
      <c r="A151" s="1"/>
      <c r="B151" s="1"/>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customFormat="false" ht="21.75" hidden="false" customHeight="true" outlineLevel="0" collapsed="false">
      <c r="A152" s="1"/>
      <c r="B152" s="1"/>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customFormat="false" ht="21.75" hidden="false" customHeight="true" outlineLevel="0" collapsed="false">
      <c r="A153" s="1"/>
      <c r="B153" s="1"/>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customFormat="false" ht="21.75" hidden="false" customHeight="true" outlineLevel="0" collapsed="false">
      <c r="A154" s="1"/>
      <c r="B154" s="1"/>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customFormat="false" ht="21.75" hidden="false" customHeight="true" outlineLevel="0" collapsed="false">
      <c r="A155" s="1"/>
      <c r="B155" s="1"/>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customFormat="false" ht="21.75" hidden="false" customHeight="true" outlineLevel="0" collapsed="false">
      <c r="A156" s="1"/>
      <c r="B156" s="1"/>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customFormat="false" ht="21.75" hidden="false" customHeight="true" outlineLevel="0" collapsed="false">
      <c r="A157" s="1"/>
      <c r="B157" s="1"/>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customFormat="false" ht="21.75" hidden="false" customHeight="true" outlineLevel="0" collapsed="false">
      <c r="A158" s="1"/>
      <c r="B158" s="1"/>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customFormat="false" ht="21.75" hidden="false" customHeight="true" outlineLevel="0" collapsed="false">
      <c r="A159" s="1"/>
      <c r="B159" s="1"/>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customFormat="false" ht="21.75" hidden="false" customHeight="true" outlineLevel="0" collapsed="false">
      <c r="A160" s="1"/>
      <c r="B160" s="1"/>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customFormat="false" ht="21.75" hidden="false" customHeight="true" outlineLevel="0" collapsed="false">
      <c r="A161" s="1"/>
      <c r="B161" s="1"/>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customFormat="false" ht="21.75" hidden="false" customHeight="true" outlineLevel="0" collapsed="false">
      <c r="A162" s="1"/>
      <c r="B162" s="1"/>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customFormat="false" ht="21.75" hidden="false" customHeight="true" outlineLevel="0" collapsed="false">
      <c r="A163" s="1"/>
      <c r="B163" s="1"/>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customFormat="false" ht="21.75" hidden="false" customHeight="true" outlineLevel="0" collapsed="false">
      <c r="A164" s="1"/>
      <c r="B164" s="1"/>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customFormat="false" ht="21.75" hidden="false" customHeight="true" outlineLevel="0" collapsed="false">
      <c r="A165" s="1"/>
      <c r="B165" s="1"/>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customFormat="false" ht="21.75" hidden="false" customHeight="true" outlineLevel="0" collapsed="false">
      <c r="A166" s="1"/>
      <c r="B166" s="1"/>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customFormat="false" ht="21.75" hidden="false" customHeight="true" outlineLevel="0" collapsed="false">
      <c r="A167" s="1"/>
      <c r="B167" s="1"/>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customFormat="false" ht="21.75" hidden="false" customHeight="true" outlineLevel="0" collapsed="false">
      <c r="A168" s="1"/>
      <c r="B168" s="1"/>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customFormat="false" ht="21.75" hidden="false" customHeight="true" outlineLevel="0" collapsed="false">
      <c r="A169" s="1"/>
      <c r="B169" s="1"/>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customFormat="false" ht="21.75" hidden="false" customHeight="true" outlineLevel="0" collapsed="false">
      <c r="A170" s="1"/>
      <c r="B170" s="1"/>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customFormat="false" ht="21.75" hidden="false" customHeight="true" outlineLevel="0" collapsed="false">
      <c r="A171" s="1"/>
      <c r="B171" s="1"/>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customFormat="false" ht="21.75" hidden="false" customHeight="true" outlineLevel="0" collapsed="false">
      <c r="A172" s="1"/>
      <c r="B172" s="1"/>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customFormat="false" ht="21.75" hidden="false" customHeight="true" outlineLevel="0" collapsed="false">
      <c r="A173" s="1"/>
      <c r="B173" s="1"/>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customFormat="false" ht="21.75" hidden="false" customHeight="true" outlineLevel="0" collapsed="false">
      <c r="A174" s="1"/>
      <c r="B174" s="1"/>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customFormat="false" ht="21.75" hidden="false" customHeight="true" outlineLevel="0" collapsed="false">
      <c r="A175" s="1"/>
      <c r="B175" s="1"/>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customFormat="false" ht="21.75" hidden="false" customHeight="true" outlineLevel="0" collapsed="false">
      <c r="A176" s="1"/>
      <c r="B176" s="1"/>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customFormat="false" ht="21.75" hidden="false" customHeight="true" outlineLevel="0" collapsed="false">
      <c r="A177" s="1"/>
      <c r="B177" s="1"/>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customFormat="false" ht="21.75" hidden="false" customHeight="true" outlineLevel="0" collapsed="false">
      <c r="A178" s="1"/>
      <c r="B178" s="1"/>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customFormat="false" ht="21.75" hidden="false" customHeight="true" outlineLevel="0" collapsed="false">
      <c r="A179" s="1"/>
      <c r="B179" s="1"/>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customFormat="false" ht="21.75" hidden="false" customHeight="true" outlineLevel="0" collapsed="false">
      <c r="A180" s="1"/>
      <c r="B180" s="1"/>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customFormat="false" ht="21.75" hidden="false" customHeight="true" outlineLevel="0" collapsed="false">
      <c r="A181" s="1"/>
      <c r="B181" s="1"/>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customFormat="false" ht="21.75" hidden="false" customHeight="true" outlineLevel="0" collapsed="false">
      <c r="A182" s="1"/>
      <c r="B182" s="1"/>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customFormat="false" ht="21.75" hidden="false" customHeight="true" outlineLevel="0" collapsed="false">
      <c r="A183" s="1"/>
      <c r="B183" s="1"/>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customFormat="false" ht="21.75" hidden="false" customHeight="true" outlineLevel="0" collapsed="false">
      <c r="A184" s="1"/>
      <c r="B184" s="1"/>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customFormat="false" ht="21.75" hidden="false" customHeight="true" outlineLevel="0" collapsed="false">
      <c r="A185" s="1"/>
      <c r="B185" s="1"/>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customFormat="false" ht="21.75" hidden="false" customHeight="true" outlineLevel="0" collapsed="false">
      <c r="A186" s="1"/>
      <c r="B186" s="1"/>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customFormat="false" ht="21.75" hidden="false" customHeight="true" outlineLevel="0" collapsed="false">
      <c r="A187" s="1"/>
      <c r="B187" s="1"/>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customFormat="false" ht="21.75" hidden="false" customHeight="true" outlineLevel="0" collapsed="false">
      <c r="A188" s="1"/>
      <c r="B188" s="1"/>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customFormat="false" ht="21.75" hidden="false" customHeight="true" outlineLevel="0" collapsed="false">
      <c r="A189" s="1"/>
      <c r="B189" s="1"/>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customFormat="false" ht="21.75" hidden="false" customHeight="true" outlineLevel="0" collapsed="false">
      <c r="A190" s="1"/>
      <c r="B190" s="1"/>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customFormat="false" ht="21.75" hidden="false" customHeight="true" outlineLevel="0" collapsed="false">
      <c r="A191" s="1"/>
      <c r="B191" s="1"/>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customFormat="false" ht="21.75" hidden="false" customHeight="true" outlineLevel="0" collapsed="false">
      <c r="A192" s="1"/>
      <c r="B192" s="1"/>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customFormat="false" ht="21.75" hidden="false" customHeight="true" outlineLevel="0" collapsed="false">
      <c r="A193" s="1"/>
      <c r="B193" s="1"/>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customFormat="false" ht="21.75" hidden="false" customHeight="true" outlineLevel="0" collapsed="false">
      <c r="A194" s="1"/>
      <c r="B194" s="1"/>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customFormat="false" ht="21.75" hidden="false" customHeight="true" outlineLevel="0" collapsed="false">
      <c r="A195" s="1"/>
      <c r="B195" s="1"/>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customFormat="false" ht="21.75" hidden="false" customHeight="true" outlineLevel="0" collapsed="false">
      <c r="A196" s="1"/>
      <c r="B196" s="1"/>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customFormat="false" ht="21.75" hidden="false" customHeight="true" outlineLevel="0" collapsed="false">
      <c r="A197" s="1"/>
      <c r="B197" s="1"/>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customFormat="false" ht="21.75" hidden="false" customHeight="true" outlineLevel="0" collapsed="false">
      <c r="A198" s="1"/>
      <c r="B198" s="1"/>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customFormat="false" ht="21.75" hidden="false" customHeight="true" outlineLevel="0" collapsed="false">
      <c r="A199" s="1"/>
      <c r="B199" s="1"/>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customFormat="false" ht="21.75" hidden="false" customHeight="true" outlineLevel="0" collapsed="false">
      <c r="A200" s="1"/>
      <c r="B200" s="1"/>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customFormat="false" ht="21.75" hidden="false" customHeight="true" outlineLevel="0" collapsed="false">
      <c r="A201" s="1"/>
      <c r="B201" s="1"/>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customFormat="false" ht="21.75" hidden="false" customHeight="true" outlineLevel="0" collapsed="false">
      <c r="A202" s="1"/>
      <c r="B202" s="1"/>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customFormat="false" ht="21.75" hidden="false" customHeight="true" outlineLevel="0" collapsed="false">
      <c r="A203" s="1"/>
      <c r="B203" s="1"/>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customFormat="false" ht="21.75" hidden="false" customHeight="true" outlineLevel="0" collapsed="false">
      <c r="A204" s="1"/>
      <c r="B204" s="1"/>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customFormat="false" ht="21.75" hidden="false" customHeight="true" outlineLevel="0" collapsed="false">
      <c r="A205" s="1"/>
      <c r="B205" s="1"/>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customFormat="false" ht="21.75" hidden="false" customHeight="true" outlineLevel="0" collapsed="false">
      <c r="A206" s="1"/>
      <c r="B206" s="1"/>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customFormat="false" ht="21.75" hidden="false" customHeight="true" outlineLevel="0" collapsed="false">
      <c r="A207" s="1"/>
      <c r="B207" s="1"/>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customFormat="false" ht="21.75" hidden="false" customHeight="true" outlineLevel="0" collapsed="false">
      <c r="A208" s="1"/>
      <c r="B208" s="1"/>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customFormat="false" ht="21.75" hidden="false" customHeight="true" outlineLevel="0" collapsed="false">
      <c r="A209" s="1"/>
      <c r="B209" s="1"/>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customFormat="false" ht="21.75" hidden="false" customHeight="true" outlineLevel="0" collapsed="false">
      <c r="A210" s="1"/>
      <c r="B210" s="1"/>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customFormat="false" ht="21.75" hidden="false" customHeight="true" outlineLevel="0" collapsed="false">
      <c r="A211" s="1"/>
      <c r="B211" s="1"/>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customFormat="false" ht="21.75" hidden="false" customHeight="true" outlineLevel="0" collapsed="false">
      <c r="A212" s="1"/>
      <c r="B212" s="1"/>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customFormat="false" ht="21.75" hidden="false" customHeight="true" outlineLevel="0" collapsed="false">
      <c r="A213" s="1"/>
      <c r="B213" s="1"/>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customFormat="false" ht="21.75" hidden="false" customHeight="true" outlineLevel="0" collapsed="false">
      <c r="A214" s="1"/>
      <c r="B214" s="1"/>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customFormat="false" ht="21.75" hidden="false" customHeight="true" outlineLevel="0" collapsed="false">
      <c r="A215" s="1"/>
      <c r="B215" s="1"/>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customFormat="false" ht="21.75" hidden="false" customHeight="true" outlineLevel="0" collapsed="false">
      <c r="A216" s="1"/>
      <c r="B216" s="1"/>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customFormat="false" ht="21.75" hidden="false" customHeight="true" outlineLevel="0" collapsed="false">
      <c r="A217" s="1"/>
      <c r="B217" s="1"/>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customFormat="false" ht="21.75" hidden="false" customHeight="true" outlineLevel="0" collapsed="false">
      <c r="A218" s="1"/>
      <c r="B218" s="1"/>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customFormat="false" ht="21.75" hidden="false" customHeight="true" outlineLevel="0" collapsed="false">
      <c r="A219" s="1"/>
      <c r="B219" s="1"/>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customFormat="false" ht="21.75" hidden="false" customHeight="true" outlineLevel="0" collapsed="false">
      <c r="A220" s="1"/>
      <c r="B220" s="1"/>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customFormat="false" ht="21.75" hidden="false" customHeight="true" outlineLevel="0" collapsed="false">
      <c r="A221" s="1"/>
      <c r="B221" s="1"/>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customFormat="false" ht="21.75" hidden="false" customHeight="true" outlineLevel="0" collapsed="false">
      <c r="A222" s="1"/>
      <c r="B222" s="1"/>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customFormat="false" ht="21.75" hidden="false" customHeight="true" outlineLevel="0" collapsed="false">
      <c r="A223" s="1"/>
      <c r="B223" s="1"/>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customFormat="false" ht="21.75" hidden="false" customHeight="true" outlineLevel="0" collapsed="false">
      <c r="A224" s="1"/>
      <c r="B224" s="1"/>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customFormat="false" ht="21.75" hidden="false" customHeight="true" outlineLevel="0" collapsed="false">
      <c r="A225" s="1"/>
      <c r="B225" s="1"/>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customFormat="false" ht="21.75" hidden="false" customHeight="true" outlineLevel="0" collapsed="false">
      <c r="A226" s="1"/>
      <c r="B226" s="1"/>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customFormat="false" ht="21.75" hidden="false" customHeight="true" outlineLevel="0" collapsed="false">
      <c r="A227" s="1"/>
      <c r="B227" s="1"/>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customFormat="false" ht="21.75" hidden="false" customHeight="true" outlineLevel="0" collapsed="false">
      <c r="A228" s="1"/>
      <c r="B228" s="1"/>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customFormat="false" ht="21.75" hidden="false" customHeight="true" outlineLevel="0" collapsed="false">
      <c r="A229" s="1"/>
      <c r="B229" s="1"/>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customFormat="false" ht="21.75" hidden="false" customHeight="true" outlineLevel="0" collapsed="false">
      <c r="A230" s="1"/>
      <c r="B230" s="1"/>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sheetData>
  <conditionalFormatting sqref="AC7:AD16">
    <cfRule type="containsText" priority="2" operator="containsText" aboveAverage="0" equalAverage="0" bottom="0" percent="0" rank="0" text="Missing" dxfId="0">
      <formula>NOT(ISERROR(SEARCH("Missing",AC7)))</formula>
    </cfRule>
    <cfRule type="containsText" priority="3" operator="containsText" aboveAverage="0" equalAverage="0" bottom="0" percent="0" rank="0" text="Unpriced" dxfId="0">
      <formula>NOT(ISERROR(SEARCH("Unpriced",AC7)))</formula>
    </cfRule>
    <cfRule type="containsText" priority="4" operator="containsText" aboveAverage="0" equalAverage="0" bottom="0" percent="0" rank="0" text="Invalid" dxfId="0">
      <formula>NOT(ISERROR(SEARCH("Invalid",AC7)))</formula>
    </cfRule>
  </conditionalFormatting>
  <dataValidations count="3">
    <dataValidation allowBlank="false" errorStyle="stop" operator="between" showDropDown="false" showErrorMessage="false" showInputMessage="false" sqref="AB7:AB16" type="list">
      <formula1>"Yes,No"</formula1>
      <formula2>0</formula2>
    </dataValidation>
    <dataValidation allowBlank="false" errorStyle="stop" operator="between" showDropDown="false" showErrorMessage="false" showInputMessage="false" sqref="X7:X16" type="list">
      <formula1>"Investigate,Price,Protect,Walk"</formula1>
      <formula2>0</formula2>
    </dataValidation>
    <dataValidation allowBlank="false" errorStyle="stop" operator="between" showDropDown="false" showErrorMessage="false" showInputMessage="false" sqref="Y7:Y16" type="list">
      <formula1>"Preserve,Protect,Standardize,Combine,Retire"</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2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6" topLeftCell="E7" activePane="bottomRight" state="frozen"/>
      <selection pane="topLeft" activeCell="A1" activeCellId="0" sqref="A1"/>
      <selection pane="topRight" activeCell="E1" activeCellId="0" sqref="E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4" min="3" style="0" width="10"/>
    <col collapsed="false" customWidth="true" hidden="false" outlineLevel="0" max="6" min="5" style="0" width="27"/>
    <col collapsed="false" customWidth="true" hidden="false" outlineLevel="0" max="15" min="7" style="0" width="16"/>
    <col collapsed="false" customWidth="true" hidden="false" outlineLevel="0" max="16" min="16" style="0" width="36"/>
  </cols>
  <sheetData>
    <row r="1" customFormat="false" ht="21.75" hidden="false" customHeight="true" outlineLevel="0" collapsed="false">
      <c r="A1" s="1"/>
      <c r="B1" s="1"/>
      <c r="C1" s="2"/>
      <c r="D1" s="2"/>
      <c r="E1" s="2"/>
      <c r="F1" s="2"/>
      <c r="G1" s="2"/>
      <c r="H1" s="2"/>
      <c r="I1" s="2"/>
      <c r="J1" s="2"/>
      <c r="K1" s="2"/>
      <c r="L1" s="2"/>
      <c r="M1" s="2"/>
      <c r="N1" s="2"/>
      <c r="O1" s="2"/>
      <c r="P1" s="2"/>
      <c r="Q1" s="2"/>
      <c r="R1" s="2"/>
      <c r="S1" s="2"/>
      <c r="T1" s="2"/>
      <c r="U1" s="2"/>
      <c r="V1" s="2"/>
      <c r="W1" s="2"/>
      <c r="X1" s="2"/>
      <c r="Y1" s="2"/>
      <c r="Z1" s="2"/>
      <c r="AA1" s="2"/>
      <c r="AB1" s="2"/>
      <c r="AC1" s="2"/>
      <c r="AD1" s="2"/>
    </row>
    <row r="2" customFormat="false" ht="21.75" hidden="false" customHeight="true" outlineLevel="0" collapsed="false">
      <c r="A2" s="1"/>
      <c r="B2" s="1"/>
      <c r="C2" s="3" t="s">
        <v>182</v>
      </c>
      <c r="D2" s="2"/>
      <c r="E2" s="2"/>
      <c r="F2" s="2"/>
      <c r="G2" s="2"/>
      <c r="H2" s="2"/>
      <c r="I2" s="2"/>
      <c r="J2" s="2"/>
      <c r="K2" s="2"/>
      <c r="L2" s="2"/>
      <c r="M2" s="2"/>
      <c r="N2" s="2"/>
      <c r="O2" s="2"/>
      <c r="P2" s="2"/>
      <c r="Q2" s="2"/>
      <c r="R2" s="2"/>
      <c r="S2" s="2"/>
      <c r="T2" s="2"/>
      <c r="U2" s="2"/>
      <c r="V2" s="2"/>
      <c r="W2" s="2"/>
      <c r="X2" s="2"/>
      <c r="Y2" s="2"/>
      <c r="Z2" s="2"/>
      <c r="AA2" s="2"/>
      <c r="AB2" s="2"/>
      <c r="AC2" s="2"/>
      <c r="AD2" s="2"/>
    </row>
    <row r="3" customFormat="false" ht="21.75" hidden="false" customHeight="true" outlineLevel="0" collapsed="false">
      <c r="A3" s="1"/>
      <c r="B3" s="1"/>
      <c r="C3" s="4" t="s">
        <v>183</v>
      </c>
      <c r="D3" s="2"/>
      <c r="E3" s="2"/>
      <c r="F3" s="2"/>
      <c r="G3" s="2"/>
      <c r="H3" s="2"/>
      <c r="I3" s="2"/>
      <c r="J3" s="2"/>
      <c r="K3" s="2"/>
      <c r="L3" s="2"/>
      <c r="M3" s="2"/>
      <c r="N3" s="2"/>
      <c r="O3" s="2"/>
      <c r="P3" s="2"/>
      <c r="Q3" s="2"/>
      <c r="R3" s="2"/>
      <c r="S3" s="2"/>
      <c r="T3" s="2"/>
      <c r="U3" s="2"/>
      <c r="V3" s="2"/>
      <c r="W3" s="2"/>
      <c r="X3" s="2"/>
      <c r="Y3" s="2"/>
      <c r="Z3" s="2"/>
      <c r="AA3" s="2"/>
      <c r="AB3" s="2"/>
      <c r="AC3" s="2"/>
      <c r="AD3" s="2"/>
    </row>
    <row r="4" customFormat="false" ht="21.75" hidden="false" customHeight="true" outlineLevel="0" collapsed="false">
      <c r="A4" s="1"/>
      <c r="B4" s="1"/>
      <c r="C4" s="2"/>
      <c r="D4" s="2"/>
      <c r="E4" s="2"/>
      <c r="F4" s="2"/>
      <c r="G4" s="2" t="s">
        <v>2</v>
      </c>
      <c r="H4" s="19" t="str">
        <f aca="false">Dashboard!H4</f>
        <v>Base</v>
      </c>
      <c r="I4" s="2"/>
      <c r="J4" s="2"/>
      <c r="K4" s="2"/>
      <c r="L4" s="2"/>
      <c r="M4" s="2"/>
      <c r="N4" s="2"/>
      <c r="O4" s="2"/>
      <c r="P4" s="2"/>
      <c r="Q4" s="2"/>
      <c r="R4" s="2"/>
      <c r="S4" s="2"/>
      <c r="T4" s="2"/>
      <c r="U4" s="2"/>
      <c r="V4" s="2"/>
      <c r="W4" s="2"/>
      <c r="X4" s="2"/>
      <c r="Y4" s="2"/>
      <c r="Z4" s="2"/>
      <c r="AA4" s="2"/>
      <c r="AB4" s="2"/>
      <c r="AC4" s="2"/>
      <c r="AD4" s="2"/>
    </row>
    <row r="5" customFormat="false" ht="21.75" hidden="false" customHeight="true" outlineLevel="0" collapsed="false">
      <c r="A5" s="1"/>
      <c r="B5" s="1"/>
      <c r="C5" s="2"/>
      <c r="D5" s="2"/>
      <c r="E5" s="2"/>
      <c r="F5" s="2"/>
      <c r="G5" s="2"/>
      <c r="H5" s="2"/>
      <c r="I5" s="2"/>
      <c r="J5" s="2"/>
      <c r="K5" s="2"/>
      <c r="L5" s="2"/>
      <c r="M5" s="2"/>
      <c r="N5" s="2"/>
      <c r="O5" s="2"/>
      <c r="P5" s="2"/>
      <c r="Q5" s="2"/>
      <c r="R5" s="2"/>
      <c r="S5" s="2"/>
      <c r="T5" s="2"/>
      <c r="U5" s="2"/>
      <c r="V5" s="2"/>
      <c r="W5" s="2"/>
      <c r="X5" s="2"/>
      <c r="Y5" s="2"/>
      <c r="Z5" s="2"/>
      <c r="AA5" s="2"/>
      <c r="AB5" s="2"/>
      <c r="AC5" s="2"/>
      <c r="AD5" s="2"/>
    </row>
    <row r="6" customFormat="false" ht="42" hidden="false" customHeight="true" outlineLevel="0" collapsed="false">
      <c r="A6" s="1"/>
      <c r="B6" s="1"/>
      <c r="C6" s="13" t="s">
        <v>123</v>
      </c>
      <c r="D6" s="13" t="s">
        <v>184</v>
      </c>
      <c r="E6" s="13" t="s">
        <v>124</v>
      </c>
      <c r="F6" s="13" t="s">
        <v>138</v>
      </c>
      <c r="G6" s="13" t="s">
        <v>185</v>
      </c>
      <c r="H6" s="13" t="s">
        <v>186</v>
      </c>
      <c r="I6" s="13" t="s">
        <v>187</v>
      </c>
      <c r="J6" s="13" t="s">
        <v>188</v>
      </c>
      <c r="K6" s="13" t="s">
        <v>189</v>
      </c>
      <c r="L6" s="13" t="s">
        <v>190</v>
      </c>
      <c r="M6" s="13" t="s">
        <v>191</v>
      </c>
      <c r="N6" s="13" t="s">
        <v>192</v>
      </c>
      <c r="O6" s="13" t="s">
        <v>193</v>
      </c>
      <c r="P6" s="13" t="s">
        <v>194</v>
      </c>
      <c r="Q6" s="2"/>
      <c r="R6" s="2"/>
      <c r="S6" s="2"/>
      <c r="T6" s="2"/>
      <c r="U6" s="2"/>
      <c r="V6" s="2"/>
      <c r="W6" s="2"/>
      <c r="X6" s="2"/>
      <c r="Y6" s="2"/>
      <c r="Z6" s="2"/>
      <c r="AA6" s="2"/>
      <c r="AB6" s="2"/>
      <c r="AC6" s="2"/>
      <c r="AD6" s="2"/>
    </row>
    <row r="7" customFormat="false" ht="37.5" hidden="false" customHeight="true" outlineLevel="0" collapsed="false">
      <c r="A7" s="1"/>
      <c r="B7" s="1"/>
      <c r="C7" s="2" t="s">
        <v>93</v>
      </c>
      <c r="D7" s="2" t="n">
        <v>0</v>
      </c>
      <c r="E7" s="46" t="str">
        <f aca="false">IF(COUNTIFS(Initiatives!$C$7:$C$16,$C7)&lt;&gt;1,"Invalid ID",IF(INDEX(Initiatives!$AB$7:$AB$16,MATCH($C7,Initiatives!$C$7:$C$16,0))="No","Excluded",IF(INDEX(Initiatives!$D$7:$D$16,MATCH($C7,Initiatives!$C$7:$C$16,0))="","Missing input",INDEX(Initiatives!$D$7:$D$16,MATCH($C7,Initiatives!$C$7:$C$16,0)))))</f>
        <v>Cross-sell existing customers</v>
      </c>
      <c r="F7" s="46" t="str">
        <f aca="false">IF(COUNTIFS(Initiatives!$C$7:$C$16,$C7)&lt;&gt;1,"Invalid ID",IF(INDEX(Initiatives!$AB$7:$AB$16,MATCH($C7,Initiatives!$C$7:$C$16,0))="No","Excluded",IF(INDEX(Initiatives!$R$7:$R$16,MATCH($C7,Initiatives!$C$7:$C$16,0))="","Missing input",INDEX(Initiatives!$R$7:$R$16,MATCH($C7,Initiatives!$C$7:$C$16,0)))))</f>
        <v>Chief revenue officer</v>
      </c>
      <c r="G7" s="16" t="n">
        <f aca="false">INDEX('Cash Flow'!$D$25:$I$204,(MATCH($C7,'Cash Flow'!$L$7:$L$16,0)-1)*18+6,$D7+1)</f>
        <v>0</v>
      </c>
      <c r="H7" s="47"/>
      <c r="I7" s="17" t="str">
        <f aca="false">IF(COUNT(G7:H7)=2,H7-G7,"n.a.")</f>
        <v>n.a.</v>
      </c>
      <c r="J7" s="17" t="n">
        <f aca="false">IF(COUNT(G7,M7)=2,G7-M7,"n.a.")</f>
        <v>380</v>
      </c>
      <c r="K7" s="47"/>
      <c r="L7" s="17" t="str">
        <f aca="false">IF(COUNT(J7:K7)=2,J7-K7,"n.a.")</f>
        <v>n.a.</v>
      </c>
      <c r="M7" s="16" t="n">
        <f aca="false">INDEX('Cash Flow'!$D$25:$I$204,(MATCH($C7,'Cash Flow'!$L$7:$L$16,0)-1)*18+13,$D7+1)</f>
        <v>-380</v>
      </c>
      <c r="N7" s="17" t="str">
        <f aca="false">IF(COUNT(H7,K7)=2,H7-K7,"n.a.")</f>
        <v>n.a.</v>
      </c>
      <c r="O7" s="17" t="str">
        <f aca="false">IF(COUNT(M7:N7)=2,N7-M7,"n.a.")</f>
        <v>n.a.</v>
      </c>
      <c r="P7" s="5"/>
      <c r="Q7" s="2"/>
      <c r="R7" s="2"/>
      <c r="S7" s="2"/>
      <c r="T7" s="2"/>
      <c r="U7" s="2"/>
      <c r="V7" s="2"/>
      <c r="W7" s="2"/>
      <c r="X7" s="2"/>
      <c r="Y7" s="2"/>
      <c r="Z7" s="2"/>
      <c r="AA7" s="2"/>
      <c r="AB7" s="2"/>
      <c r="AC7" s="2"/>
      <c r="AD7" s="2"/>
    </row>
    <row r="8" customFormat="false" ht="37.5" hidden="false" customHeight="true" outlineLevel="0" collapsed="false">
      <c r="A8" s="1"/>
      <c r="B8" s="1"/>
      <c r="C8" s="2" t="s">
        <v>93</v>
      </c>
      <c r="D8" s="2" t="n">
        <v>1</v>
      </c>
      <c r="E8" s="46" t="str">
        <f aca="false">IF(COUNTIFS(Initiatives!$C$7:$C$16,$C8)&lt;&gt;1,"Invalid ID",IF(INDEX(Initiatives!$AB$7:$AB$16,MATCH($C8,Initiatives!$C$7:$C$16,0))="No","Excluded",IF(INDEX(Initiatives!$D$7:$D$16,MATCH($C8,Initiatives!$C$7:$C$16,0))="","Missing input",INDEX(Initiatives!$D$7:$D$16,MATCH($C8,Initiatives!$C$7:$C$16,0)))))</f>
        <v>Cross-sell existing customers</v>
      </c>
      <c r="F8" s="46" t="str">
        <f aca="false">IF(COUNTIFS(Initiatives!$C$7:$C$16,$C8)&lt;&gt;1,"Invalid ID",IF(INDEX(Initiatives!$AB$7:$AB$16,MATCH($C8,Initiatives!$C$7:$C$16,0))="No","Excluded",IF(INDEX(Initiatives!$R$7:$R$16,MATCH($C8,Initiatives!$C$7:$C$16,0))="","Missing input",INDEX(Initiatives!$R$7:$R$16,MATCH($C8,Initiatives!$C$7:$C$16,0)))))</f>
        <v>Chief revenue officer</v>
      </c>
      <c r="G8" s="16" t="n">
        <f aca="false">INDEX('Cash Flow'!$D$25:$I$204,(MATCH($C8,'Cash Flow'!$L$7:$L$16,0)-1)*18+6,$D8+1)</f>
        <v>36</v>
      </c>
      <c r="H8" s="47"/>
      <c r="I8" s="17" t="str">
        <f aca="false">IF(COUNT(G8:H8)=2,H8-G8,"n.a.")</f>
        <v>n.a.</v>
      </c>
      <c r="J8" s="17" t="n">
        <f aca="false">IF(COUNT(G8,M8)=2,G8-M8,"n.a.")</f>
        <v>100</v>
      </c>
      <c r="K8" s="47"/>
      <c r="L8" s="17" t="str">
        <f aca="false">IF(COUNT(J8:K8)=2,J8-K8,"n.a.")</f>
        <v>n.a.</v>
      </c>
      <c r="M8" s="16" t="n">
        <f aca="false">INDEX('Cash Flow'!$D$25:$I$204,(MATCH($C8,'Cash Flow'!$L$7:$L$16,0)-1)*18+13,$D8+1)</f>
        <v>-64</v>
      </c>
      <c r="N8" s="17" t="str">
        <f aca="false">IF(COUNT(H8,K8)=2,H8-K8,"n.a.")</f>
        <v>n.a.</v>
      </c>
      <c r="O8" s="17" t="str">
        <f aca="false">IF(COUNT(M8:N8)=2,N8-M8,"n.a.")</f>
        <v>n.a.</v>
      </c>
      <c r="P8" s="5"/>
      <c r="Q8" s="2"/>
      <c r="R8" s="2"/>
      <c r="S8" s="2"/>
      <c r="T8" s="2"/>
      <c r="U8" s="2"/>
      <c r="V8" s="2"/>
      <c r="W8" s="2"/>
      <c r="X8" s="2"/>
      <c r="Y8" s="2"/>
      <c r="Z8" s="2"/>
      <c r="AA8" s="2"/>
      <c r="AB8" s="2"/>
      <c r="AC8" s="2"/>
      <c r="AD8" s="2"/>
    </row>
    <row r="9" customFormat="false" ht="37.5" hidden="false" customHeight="true" outlineLevel="0" collapsed="false">
      <c r="A9" s="1"/>
      <c r="B9" s="1"/>
      <c r="C9" s="2" t="s">
        <v>93</v>
      </c>
      <c r="D9" s="2" t="n">
        <v>2</v>
      </c>
      <c r="E9" s="46" t="str">
        <f aca="false">IF(COUNTIFS(Initiatives!$C$7:$C$16,$C9)&lt;&gt;1,"Invalid ID",IF(INDEX(Initiatives!$AB$7:$AB$16,MATCH($C9,Initiatives!$C$7:$C$16,0))="No","Excluded",IF(INDEX(Initiatives!$D$7:$D$16,MATCH($C9,Initiatives!$C$7:$C$16,0))="","Missing input",INDEX(Initiatives!$D$7:$D$16,MATCH($C9,Initiatives!$C$7:$C$16,0)))))</f>
        <v>Cross-sell existing customers</v>
      </c>
      <c r="F9" s="46" t="str">
        <f aca="false">IF(COUNTIFS(Initiatives!$C$7:$C$16,$C9)&lt;&gt;1,"Invalid ID",IF(INDEX(Initiatives!$AB$7:$AB$16,MATCH($C9,Initiatives!$C$7:$C$16,0))="No","Excluded",IF(INDEX(Initiatives!$R$7:$R$16,MATCH($C9,Initiatives!$C$7:$C$16,0))="","Missing input",INDEX(Initiatives!$R$7:$R$16,MATCH($C9,Initiatives!$C$7:$C$16,0)))))</f>
        <v>Chief revenue officer</v>
      </c>
      <c r="G9" s="16" t="n">
        <f aca="false">INDEX('Cash Flow'!$D$25:$I$204,(MATCH($C9,'Cash Flow'!$L$7:$L$16,0)-1)*18+6,$D9+1)</f>
        <v>252</v>
      </c>
      <c r="H9" s="47"/>
      <c r="I9" s="17" t="str">
        <f aca="false">IF(COUNT(G9:H9)=2,H9-G9,"n.a.")</f>
        <v>n.a.</v>
      </c>
      <c r="J9" s="17" t="n">
        <f aca="false">IF(COUNT(G9,M9)=2,G9-M9,"n.a.")</f>
        <v>138</v>
      </c>
      <c r="K9" s="47"/>
      <c r="L9" s="17" t="str">
        <f aca="false">IF(COUNT(J9:K9)=2,J9-K9,"n.a.")</f>
        <v>n.a.</v>
      </c>
      <c r="M9" s="16" t="n">
        <f aca="false">INDEX('Cash Flow'!$D$25:$I$204,(MATCH($C9,'Cash Flow'!$L$7:$L$16,0)-1)*18+13,$D9+1)</f>
        <v>114</v>
      </c>
      <c r="N9" s="17" t="str">
        <f aca="false">IF(COUNT(H9,K9)=2,H9-K9,"n.a.")</f>
        <v>n.a.</v>
      </c>
      <c r="O9" s="17" t="str">
        <f aca="false">IF(COUNT(M9:N9)=2,N9-M9,"n.a.")</f>
        <v>n.a.</v>
      </c>
      <c r="P9" s="5"/>
      <c r="Q9" s="2"/>
      <c r="R9" s="2"/>
      <c r="S9" s="2"/>
      <c r="T9" s="2"/>
      <c r="U9" s="2"/>
      <c r="V9" s="2"/>
      <c r="W9" s="2"/>
      <c r="X9" s="2"/>
      <c r="Y9" s="2"/>
      <c r="Z9" s="2"/>
      <c r="AA9" s="2"/>
      <c r="AB9" s="2"/>
      <c r="AC9" s="2"/>
      <c r="AD9" s="2"/>
    </row>
    <row r="10" customFormat="false" ht="37.5" hidden="false" customHeight="true" outlineLevel="0" collapsed="false">
      <c r="A10" s="1"/>
      <c r="B10" s="1"/>
      <c r="C10" s="2" t="s">
        <v>93</v>
      </c>
      <c r="D10" s="2" t="n">
        <v>3</v>
      </c>
      <c r="E10" s="46" t="str">
        <f aca="false">IF(COUNTIFS(Initiatives!$C$7:$C$16,$C10)&lt;&gt;1,"Invalid ID",IF(INDEX(Initiatives!$AB$7:$AB$16,MATCH($C10,Initiatives!$C$7:$C$16,0))="No","Excluded",IF(INDEX(Initiatives!$D$7:$D$16,MATCH($C10,Initiatives!$C$7:$C$16,0))="","Missing input",INDEX(Initiatives!$D$7:$D$16,MATCH($C10,Initiatives!$C$7:$C$16,0)))))</f>
        <v>Cross-sell existing customers</v>
      </c>
      <c r="F10" s="46" t="str">
        <f aca="false">IF(COUNTIFS(Initiatives!$C$7:$C$16,$C10)&lt;&gt;1,"Invalid ID",IF(INDEX(Initiatives!$AB$7:$AB$16,MATCH($C10,Initiatives!$C$7:$C$16,0))="No","Excluded",IF(INDEX(Initiatives!$R$7:$R$16,MATCH($C10,Initiatives!$C$7:$C$16,0))="","Missing input",INDEX(Initiatives!$R$7:$R$16,MATCH($C10,Initiatives!$C$7:$C$16,0)))))</f>
        <v>Chief revenue officer</v>
      </c>
      <c r="G10" s="16" t="n">
        <f aca="false">INDEX('Cash Flow'!$D$25:$I$204,(MATCH($C10,'Cash Flow'!$L$7:$L$16,0)-1)*18+6,$D10+1)</f>
        <v>288</v>
      </c>
      <c r="H10" s="47"/>
      <c r="I10" s="17" t="str">
        <f aca="false">IF(COUNT(G10:H10)=2,H10-G10,"n.a.")</f>
        <v>n.a.</v>
      </c>
      <c r="J10" s="17" t="n">
        <f aca="false">IF(COUNT(G10,M10)=2,G10-M10,"n.a.")</f>
        <v>147</v>
      </c>
      <c r="K10" s="47"/>
      <c r="L10" s="17" t="str">
        <f aca="false">IF(COUNT(J10:K10)=2,J10-K10,"n.a.")</f>
        <v>n.a.</v>
      </c>
      <c r="M10" s="16" t="n">
        <f aca="false">INDEX('Cash Flow'!$D$25:$I$204,(MATCH($C10,'Cash Flow'!$L$7:$L$16,0)-1)*18+13,$D10+1)</f>
        <v>141</v>
      </c>
      <c r="N10" s="17" t="str">
        <f aca="false">IF(COUNT(H10,K10)=2,H10-K10,"n.a.")</f>
        <v>n.a.</v>
      </c>
      <c r="O10" s="17" t="str">
        <f aca="false">IF(COUNT(M10:N10)=2,N10-M10,"n.a.")</f>
        <v>n.a.</v>
      </c>
      <c r="P10" s="5"/>
      <c r="Q10" s="2"/>
      <c r="R10" s="2"/>
      <c r="S10" s="2"/>
      <c r="T10" s="2"/>
      <c r="U10" s="2"/>
      <c r="V10" s="2"/>
      <c r="W10" s="2"/>
      <c r="X10" s="2"/>
      <c r="Y10" s="2"/>
      <c r="Z10" s="2"/>
      <c r="AA10" s="2"/>
      <c r="AB10" s="2"/>
      <c r="AC10" s="2"/>
      <c r="AD10" s="2"/>
    </row>
    <row r="11" customFormat="false" ht="37.5" hidden="false" customHeight="true" outlineLevel="0" collapsed="false">
      <c r="A11" s="1"/>
      <c r="B11" s="1"/>
      <c r="C11" s="2" t="s">
        <v>93</v>
      </c>
      <c r="D11" s="2" t="n">
        <v>4</v>
      </c>
      <c r="E11" s="46" t="str">
        <f aca="false">IF(COUNTIFS(Initiatives!$C$7:$C$16,$C11)&lt;&gt;1,"Invalid ID",IF(INDEX(Initiatives!$AB$7:$AB$16,MATCH($C11,Initiatives!$C$7:$C$16,0))="No","Excluded",IF(INDEX(Initiatives!$D$7:$D$16,MATCH($C11,Initiatives!$C$7:$C$16,0))="","Missing input",INDEX(Initiatives!$D$7:$D$16,MATCH($C11,Initiatives!$C$7:$C$16,0)))))</f>
        <v>Cross-sell existing customers</v>
      </c>
      <c r="F11" s="46" t="str">
        <f aca="false">IF(COUNTIFS(Initiatives!$C$7:$C$16,$C11)&lt;&gt;1,"Invalid ID",IF(INDEX(Initiatives!$AB$7:$AB$16,MATCH($C11,Initiatives!$C$7:$C$16,0))="No","Excluded",IF(INDEX(Initiatives!$R$7:$R$16,MATCH($C11,Initiatives!$C$7:$C$16,0))="","Missing input",INDEX(Initiatives!$R$7:$R$16,MATCH($C11,Initiatives!$C$7:$C$16,0)))))</f>
        <v>Chief revenue officer</v>
      </c>
      <c r="G11" s="16" t="n">
        <f aca="false">INDEX('Cash Flow'!$D$25:$I$204,(MATCH($C11,'Cash Flow'!$L$7:$L$16,0)-1)*18+6,$D11+1)</f>
        <v>288</v>
      </c>
      <c r="H11" s="47"/>
      <c r="I11" s="17" t="str">
        <f aca="false">IF(COUNT(G11:H11)=2,H11-G11,"n.a.")</f>
        <v>n.a.</v>
      </c>
      <c r="J11" s="17" t="n">
        <f aca="false">IF(COUNT(G11,M11)=2,G11-M11,"n.a.")</f>
        <v>147</v>
      </c>
      <c r="K11" s="47"/>
      <c r="L11" s="17" t="str">
        <f aca="false">IF(COUNT(J11:K11)=2,J11-K11,"n.a.")</f>
        <v>n.a.</v>
      </c>
      <c r="M11" s="16" t="n">
        <f aca="false">INDEX('Cash Flow'!$D$25:$I$204,(MATCH($C11,'Cash Flow'!$L$7:$L$16,0)-1)*18+13,$D11+1)</f>
        <v>141</v>
      </c>
      <c r="N11" s="17" t="str">
        <f aca="false">IF(COUNT(H11,K11)=2,H11-K11,"n.a.")</f>
        <v>n.a.</v>
      </c>
      <c r="O11" s="17" t="str">
        <f aca="false">IF(COUNT(M11:N11)=2,N11-M11,"n.a.")</f>
        <v>n.a.</v>
      </c>
      <c r="P11" s="5"/>
      <c r="Q11" s="2"/>
      <c r="R11" s="2"/>
      <c r="S11" s="2"/>
      <c r="T11" s="2"/>
      <c r="U11" s="2"/>
      <c r="V11" s="2"/>
      <c r="W11" s="2"/>
      <c r="X11" s="2"/>
      <c r="Y11" s="2"/>
      <c r="Z11" s="2"/>
      <c r="AA11" s="2"/>
      <c r="AB11" s="2"/>
      <c r="AC11" s="2"/>
      <c r="AD11" s="2"/>
    </row>
    <row r="12" customFormat="false" ht="37.5" hidden="false" customHeight="true" outlineLevel="0" collapsed="false">
      <c r="A12" s="1"/>
      <c r="B12" s="1"/>
      <c r="C12" s="2" t="s">
        <v>93</v>
      </c>
      <c r="D12" s="2" t="n">
        <v>5</v>
      </c>
      <c r="E12" s="46" t="str">
        <f aca="false">IF(COUNTIFS(Initiatives!$C$7:$C$16,$C12)&lt;&gt;1,"Invalid ID",IF(INDEX(Initiatives!$AB$7:$AB$16,MATCH($C12,Initiatives!$C$7:$C$16,0))="No","Excluded",IF(INDEX(Initiatives!$D$7:$D$16,MATCH($C12,Initiatives!$C$7:$C$16,0))="","Missing input",INDEX(Initiatives!$D$7:$D$16,MATCH($C12,Initiatives!$C$7:$C$16,0)))))</f>
        <v>Cross-sell existing customers</v>
      </c>
      <c r="F12" s="46" t="str">
        <f aca="false">IF(COUNTIFS(Initiatives!$C$7:$C$16,$C12)&lt;&gt;1,"Invalid ID",IF(INDEX(Initiatives!$AB$7:$AB$16,MATCH($C12,Initiatives!$C$7:$C$16,0))="No","Excluded",IF(INDEX(Initiatives!$R$7:$R$16,MATCH($C12,Initiatives!$C$7:$C$16,0))="","Missing input",INDEX(Initiatives!$R$7:$R$16,MATCH($C12,Initiatives!$C$7:$C$16,0)))))</f>
        <v>Chief revenue officer</v>
      </c>
      <c r="G12" s="16" t="n">
        <f aca="false">INDEX('Cash Flow'!$D$25:$I$204,(MATCH($C12,'Cash Flow'!$L$7:$L$16,0)-1)*18+6,$D12+1)</f>
        <v>288</v>
      </c>
      <c r="H12" s="47"/>
      <c r="I12" s="17" t="str">
        <f aca="false">IF(COUNT(G12:H12)=2,H12-G12,"n.a.")</f>
        <v>n.a.</v>
      </c>
      <c r="J12" s="17" t="n">
        <f aca="false">IF(COUNT(G12,M12)=2,G12-M12,"n.a.")</f>
        <v>147</v>
      </c>
      <c r="K12" s="47"/>
      <c r="L12" s="17" t="str">
        <f aca="false">IF(COUNT(J12:K12)=2,J12-K12,"n.a.")</f>
        <v>n.a.</v>
      </c>
      <c r="M12" s="16" t="n">
        <f aca="false">INDEX('Cash Flow'!$D$25:$I$204,(MATCH($C12,'Cash Flow'!$L$7:$L$16,0)-1)*18+13,$D12+1)</f>
        <v>141</v>
      </c>
      <c r="N12" s="17" t="str">
        <f aca="false">IF(COUNT(H12,K12)=2,H12-K12,"n.a.")</f>
        <v>n.a.</v>
      </c>
      <c r="O12" s="17" t="str">
        <f aca="false">IF(COUNT(M12:N12)=2,N12-M12,"n.a.")</f>
        <v>n.a.</v>
      </c>
      <c r="P12" s="5"/>
      <c r="Q12" s="2"/>
      <c r="R12" s="2"/>
      <c r="S12" s="2"/>
      <c r="T12" s="2"/>
      <c r="U12" s="2"/>
      <c r="V12" s="2"/>
      <c r="W12" s="2"/>
      <c r="X12" s="2"/>
      <c r="Y12" s="2"/>
      <c r="Z12" s="2"/>
      <c r="AA12" s="2"/>
      <c r="AB12" s="2"/>
      <c r="AC12" s="2"/>
      <c r="AD12" s="2"/>
    </row>
    <row r="13" customFormat="false" ht="37.5" hidden="false" customHeight="true" outlineLevel="0" collapsed="false">
      <c r="A13" s="1"/>
      <c r="B13" s="1"/>
      <c r="C13" s="2" t="s">
        <v>95</v>
      </c>
      <c r="D13" s="2" t="n">
        <v>0</v>
      </c>
      <c r="E13" s="46" t="str">
        <f aca="false">IF(COUNTIFS(Initiatives!$C$7:$C$16,$C13)&lt;&gt;1,"Invalid ID",IF(INDEX(Initiatives!$AB$7:$AB$16,MATCH($C13,Initiatives!$C$7:$C$16,0))="No","Excluded",IF(INDEX(Initiatives!$D$7:$D$16,MATCH($C13,Initiatives!$C$7:$C$16,0))="","Missing input",INDEX(Initiatives!$D$7:$D$16,MATCH($C13,Initiatives!$C$7:$C$16,0)))))</f>
        <v>Combine vendor contracts</v>
      </c>
      <c r="F13" s="46" t="str">
        <f aca="false">IF(COUNTIFS(Initiatives!$C$7:$C$16,$C13)&lt;&gt;1,"Invalid ID",IF(INDEX(Initiatives!$AB$7:$AB$16,MATCH($C13,Initiatives!$C$7:$C$16,0))="No","Excluded",IF(INDEX(Initiatives!$R$7:$R$16,MATCH($C13,Initiatives!$C$7:$C$16,0))="","Missing input",INDEX(Initiatives!$R$7:$R$16,MATCH($C13,Initiatives!$C$7:$C$16,0)))))</f>
        <v>Chief operating officer</v>
      </c>
      <c r="G13" s="16" t="n">
        <f aca="false">INDEX('Cash Flow'!$D$25:$I$204,(MATCH($C13,'Cash Flow'!$L$7:$L$16,0)-1)*18+6,$D13+1)</f>
        <v>0</v>
      </c>
      <c r="H13" s="47"/>
      <c r="I13" s="17" t="str">
        <f aca="false">IF(COUNT(G13:H13)=2,H13-G13,"n.a.")</f>
        <v>n.a.</v>
      </c>
      <c r="J13" s="17" t="n">
        <f aca="false">IF(COUNT(G13,M13)=2,G13-M13,"n.a.")</f>
        <v>120</v>
      </c>
      <c r="K13" s="47"/>
      <c r="L13" s="17" t="str">
        <f aca="false">IF(COUNT(J13:K13)=2,J13-K13,"n.a.")</f>
        <v>n.a.</v>
      </c>
      <c r="M13" s="16" t="n">
        <f aca="false">INDEX('Cash Flow'!$D$25:$I$204,(MATCH($C13,'Cash Flow'!$L$7:$L$16,0)-1)*18+13,$D13+1)</f>
        <v>-120</v>
      </c>
      <c r="N13" s="17" t="str">
        <f aca="false">IF(COUNT(H13,K13)=2,H13-K13,"n.a.")</f>
        <v>n.a.</v>
      </c>
      <c r="O13" s="17" t="str">
        <f aca="false">IF(COUNT(M13:N13)=2,N13-M13,"n.a.")</f>
        <v>n.a.</v>
      </c>
      <c r="P13" s="5"/>
      <c r="Q13" s="2"/>
      <c r="R13" s="2"/>
      <c r="S13" s="2"/>
      <c r="T13" s="2"/>
      <c r="U13" s="2"/>
      <c r="V13" s="2"/>
      <c r="W13" s="2"/>
      <c r="X13" s="2"/>
      <c r="Y13" s="2"/>
      <c r="Z13" s="2"/>
      <c r="AA13" s="2"/>
      <c r="AB13" s="2"/>
      <c r="AC13" s="2"/>
      <c r="AD13" s="2"/>
    </row>
    <row r="14" customFormat="false" ht="37.5" hidden="false" customHeight="true" outlineLevel="0" collapsed="false">
      <c r="A14" s="1"/>
      <c r="B14" s="1"/>
      <c r="C14" s="2" t="s">
        <v>95</v>
      </c>
      <c r="D14" s="2" t="n">
        <v>1</v>
      </c>
      <c r="E14" s="46" t="str">
        <f aca="false">IF(COUNTIFS(Initiatives!$C$7:$C$16,$C14)&lt;&gt;1,"Invalid ID",IF(INDEX(Initiatives!$AB$7:$AB$16,MATCH($C14,Initiatives!$C$7:$C$16,0))="No","Excluded",IF(INDEX(Initiatives!$D$7:$D$16,MATCH($C14,Initiatives!$C$7:$C$16,0))="","Missing input",INDEX(Initiatives!$D$7:$D$16,MATCH($C14,Initiatives!$C$7:$C$16,0)))))</f>
        <v>Combine vendor contracts</v>
      </c>
      <c r="F14" s="46" t="str">
        <f aca="false">IF(COUNTIFS(Initiatives!$C$7:$C$16,$C14)&lt;&gt;1,"Invalid ID",IF(INDEX(Initiatives!$AB$7:$AB$16,MATCH($C14,Initiatives!$C$7:$C$16,0))="No","Excluded",IF(INDEX(Initiatives!$R$7:$R$16,MATCH($C14,Initiatives!$C$7:$C$16,0))="","Missing input",INDEX(Initiatives!$R$7:$R$16,MATCH($C14,Initiatives!$C$7:$C$16,0)))))</f>
        <v>Chief operating officer</v>
      </c>
      <c r="G14" s="16" t="n">
        <f aca="false">INDEX('Cash Flow'!$D$25:$I$204,(MATCH($C14,'Cash Flow'!$L$7:$L$16,0)-1)*18+6,$D14+1)</f>
        <v>405</v>
      </c>
      <c r="H14" s="47"/>
      <c r="I14" s="17" t="str">
        <f aca="false">IF(COUNT(G14:H14)=2,H14-G14,"n.a.")</f>
        <v>n.a.</v>
      </c>
      <c r="J14" s="17" t="n">
        <f aca="false">IF(COUNT(G14,M14)=2,G14-M14,"n.a.")</f>
        <v>101.25</v>
      </c>
      <c r="K14" s="47"/>
      <c r="L14" s="17" t="str">
        <f aca="false">IF(COUNT(J14:K14)=2,J14-K14,"n.a.")</f>
        <v>n.a.</v>
      </c>
      <c r="M14" s="16" t="n">
        <f aca="false">INDEX('Cash Flow'!$D$25:$I$204,(MATCH($C14,'Cash Flow'!$L$7:$L$16,0)-1)*18+13,$D14+1)</f>
        <v>303.75</v>
      </c>
      <c r="N14" s="17" t="str">
        <f aca="false">IF(COUNT(H14,K14)=2,H14-K14,"n.a.")</f>
        <v>n.a.</v>
      </c>
      <c r="O14" s="17" t="str">
        <f aca="false">IF(COUNT(M14:N14)=2,N14-M14,"n.a.")</f>
        <v>n.a.</v>
      </c>
      <c r="P14" s="5"/>
      <c r="Q14" s="2"/>
      <c r="R14" s="2"/>
      <c r="S14" s="2"/>
      <c r="T14" s="2"/>
      <c r="U14" s="2"/>
      <c r="V14" s="2"/>
      <c r="W14" s="2"/>
      <c r="X14" s="2"/>
      <c r="Y14" s="2"/>
      <c r="Z14" s="2"/>
      <c r="AA14" s="2"/>
      <c r="AB14" s="2"/>
      <c r="AC14" s="2"/>
      <c r="AD14" s="2"/>
    </row>
    <row r="15" customFormat="false" ht="37.5" hidden="false" customHeight="true" outlineLevel="0" collapsed="false">
      <c r="A15" s="1"/>
      <c r="B15" s="1"/>
      <c r="C15" s="2" t="s">
        <v>95</v>
      </c>
      <c r="D15" s="2" t="n">
        <v>2</v>
      </c>
      <c r="E15" s="46" t="str">
        <f aca="false">IF(COUNTIFS(Initiatives!$C$7:$C$16,$C15)&lt;&gt;1,"Invalid ID",IF(INDEX(Initiatives!$AB$7:$AB$16,MATCH($C15,Initiatives!$C$7:$C$16,0))="No","Excluded",IF(INDEX(Initiatives!$D$7:$D$16,MATCH($C15,Initiatives!$C$7:$C$16,0))="","Missing input",INDEX(Initiatives!$D$7:$D$16,MATCH($C15,Initiatives!$C$7:$C$16,0)))))</f>
        <v>Combine vendor contracts</v>
      </c>
      <c r="F15" s="46" t="str">
        <f aca="false">IF(COUNTIFS(Initiatives!$C$7:$C$16,$C15)&lt;&gt;1,"Invalid ID",IF(INDEX(Initiatives!$AB$7:$AB$16,MATCH($C15,Initiatives!$C$7:$C$16,0))="No","Excluded",IF(INDEX(Initiatives!$R$7:$R$16,MATCH($C15,Initiatives!$C$7:$C$16,0))="","Missing input",INDEX(Initiatives!$R$7:$R$16,MATCH($C15,Initiatives!$C$7:$C$16,0)))))</f>
        <v>Chief operating officer</v>
      </c>
      <c r="G15" s="16" t="n">
        <f aca="false">INDEX('Cash Flow'!$D$25:$I$204,(MATCH($C15,'Cash Flow'!$L$7:$L$16,0)-1)*18+6,$D15+1)</f>
        <v>540</v>
      </c>
      <c r="H15" s="47"/>
      <c r="I15" s="17" t="str">
        <f aca="false">IF(COUNT(G15:H15)=2,H15-G15,"n.a.")</f>
        <v>n.a.</v>
      </c>
      <c r="J15" s="17" t="n">
        <f aca="false">IF(COUNT(G15,M15)=2,G15-M15,"n.a.")</f>
        <v>135</v>
      </c>
      <c r="K15" s="47"/>
      <c r="L15" s="17" t="str">
        <f aca="false">IF(COUNT(J15:K15)=2,J15-K15,"n.a.")</f>
        <v>n.a.</v>
      </c>
      <c r="M15" s="16" t="n">
        <f aca="false">INDEX('Cash Flow'!$D$25:$I$204,(MATCH($C15,'Cash Flow'!$L$7:$L$16,0)-1)*18+13,$D15+1)</f>
        <v>405</v>
      </c>
      <c r="N15" s="17" t="str">
        <f aca="false">IF(COUNT(H15,K15)=2,H15-K15,"n.a.")</f>
        <v>n.a.</v>
      </c>
      <c r="O15" s="17" t="str">
        <f aca="false">IF(COUNT(M15:N15)=2,N15-M15,"n.a.")</f>
        <v>n.a.</v>
      </c>
      <c r="P15" s="5"/>
      <c r="Q15" s="2"/>
      <c r="R15" s="2"/>
      <c r="S15" s="2"/>
      <c r="T15" s="2"/>
      <c r="U15" s="2"/>
      <c r="V15" s="2"/>
      <c r="W15" s="2"/>
      <c r="X15" s="2"/>
      <c r="Y15" s="2"/>
      <c r="Z15" s="2"/>
      <c r="AA15" s="2"/>
      <c r="AB15" s="2"/>
      <c r="AC15" s="2"/>
      <c r="AD15" s="2"/>
    </row>
    <row r="16" customFormat="false" ht="37.5" hidden="false" customHeight="true" outlineLevel="0" collapsed="false">
      <c r="A16" s="1"/>
      <c r="B16" s="1"/>
      <c r="C16" s="2" t="s">
        <v>95</v>
      </c>
      <c r="D16" s="2" t="n">
        <v>3</v>
      </c>
      <c r="E16" s="46" t="str">
        <f aca="false">IF(COUNTIFS(Initiatives!$C$7:$C$16,$C16)&lt;&gt;1,"Invalid ID",IF(INDEX(Initiatives!$AB$7:$AB$16,MATCH($C16,Initiatives!$C$7:$C$16,0))="No","Excluded",IF(INDEX(Initiatives!$D$7:$D$16,MATCH($C16,Initiatives!$C$7:$C$16,0))="","Missing input",INDEX(Initiatives!$D$7:$D$16,MATCH($C16,Initiatives!$C$7:$C$16,0)))))</f>
        <v>Combine vendor contracts</v>
      </c>
      <c r="F16" s="46" t="str">
        <f aca="false">IF(COUNTIFS(Initiatives!$C$7:$C$16,$C16)&lt;&gt;1,"Invalid ID",IF(INDEX(Initiatives!$AB$7:$AB$16,MATCH($C16,Initiatives!$C$7:$C$16,0))="No","Excluded",IF(INDEX(Initiatives!$R$7:$R$16,MATCH($C16,Initiatives!$C$7:$C$16,0))="","Missing input",INDEX(Initiatives!$R$7:$R$16,MATCH($C16,Initiatives!$C$7:$C$16,0)))))</f>
        <v>Chief operating officer</v>
      </c>
      <c r="G16" s="16" t="n">
        <f aca="false">INDEX('Cash Flow'!$D$25:$I$204,(MATCH($C16,'Cash Flow'!$L$7:$L$16,0)-1)*18+6,$D16+1)</f>
        <v>540</v>
      </c>
      <c r="H16" s="47"/>
      <c r="I16" s="17" t="str">
        <f aca="false">IF(COUNT(G16:H16)=2,H16-G16,"n.a.")</f>
        <v>n.a.</v>
      </c>
      <c r="J16" s="17" t="n">
        <f aca="false">IF(COUNT(G16,M16)=2,G16-M16,"n.a.")</f>
        <v>135</v>
      </c>
      <c r="K16" s="47"/>
      <c r="L16" s="17" t="str">
        <f aca="false">IF(COUNT(J16:K16)=2,J16-K16,"n.a.")</f>
        <v>n.a.</v>
      </c>
      <c r="M16" s="16" t="n">
        <f aca="false">INDEX('Cash Flow'!$D$25:$I$204,(MATCH($C16,'Cash Flow'!$L$7:$L$16,0)-1)*18+13,$D16+1)</f>
        <v>405</v>
      </c>
      <c r="N16" s="17" t="str">
        <f aca="false">IF(COUNT(H16,K16)=2,H16-K16,"n.a.")</f>
        <v>n.a.</v>
      </c>
      <c r="O16" s="17" t="str">
        <f aca="false">IF(COUNT(M16:N16)=2,N16-M16,"n.a.")</f>
        <v>n.a.</v>
      </c>
      <c r="P16" s="5"/>
      <c r="Q16" s="2"/>
      <c r="R16" s="2"/>
      <c r="S16" s="2"/>
      <c r="T16" s="2"/>
      <c r="U16" s="2"/>
      <c r="V16" s="2"/>
      <c r="W16" s="2"/>
      <c r="X16" s="2"/>
      <c r="Y16" s="2"/>
      <c r="Z16" s="2"/>
      <c r="AA16" s="2"/>
      <c r="AB16" s="2"/>
      <c r="AC16" s="2"/>
      <c r="AD16" s="2"/>
    </row>
    <row r="17" customFormat="false" ht="37.5" hidden="false" customHeight="true" outlineLevel="0" collapsed="false">
      <c r="A17" s="1"/>
      <c r="B17" s="1"/>
      <c r="C17" s="2" t="s">
        <v>95</v>
      </c>
      <c r="D17" s="2" t="n">
        <v>4</v>
      </c>
      <c r="E17" s="46" t="str">
        <f aca="false">IF(COUNTIFS(Initiatives!$C$7:$C$16,$C17)&lt;&gt;1,"Invalid ID",IF(INDEX(Initiatives!$AB$7:$AB$16,MATCH($C17,Initiatives!$C$7:$C$16,0))="No","Excluded",IF(INDEX(Initiatives!$D$7:$D$16,MATCH($C17,Initiatives!$C$7:$C$16,0))="","Missing input",INDEX(Initiatives!$D$7:$D$16,MATCH($C17,Initiatives!$C$7:$C$16,0)))))</f>
        <v>Combine vendor contracts</v>
      </c>
      <c r="F17" s="46" t="str">
        <f aca="false">IF(COUNTIFS(Initiatives!$C$7:$C$16,$C17)&lt;&gt;1,"Invalid ID",IF(INDEX(Initiatives!$AB$7:$AB$16,MATCH($C17,Initiatives!$C$7:$C$16,0))="No","Excluded",IF(INDEX(Initiatives!$R$7:$R$16,MATCH($C17,Initiatives!$C$7:$C$16,0))="","Missing input",INDEX(Initiatives!$R$7:$R$16,MATCH($C17,Initiatives!$C$7:$C$16,0)))))</f>
        <v>Chief operating officer</v>
      </c>
      <c r="G17" s="16" t="n">
        <f aca="false">INDEX('Cash Flow'!$D$25:$I$204,(MATCH($C17,'Cash Flow'!$L$7:$L$16,0)-1)*18+6,$D17+1)</f>
        <v>540</v>
      </c>
      <c r="H17" s="47"/>
      <c r="I17" s="17" t="str">
        <f aca="false">IF(COUNT(G17:H17)=2,H17-G17,"n.a.")</f>
        <v>n.a.</v>
      </c>
      <c r="J17" s="17" t="n">
        <f aca="false">IF(COUNT(G17,M17)=2,G17-M17,"n.a.")</f>
        <v>135</v>
      </c>
      <c r="K17" s="47"/>
      <c r="L17" s="17" t="str">
        <f aca="false">IF(COUNT(J17:K17)=2,J17-K17,"n.a.")</f>
        <v>n.a.</v>
      </c>
      <c r="M17" s="16" t="n">
        <f aca="false">INDEX('Cash Flow'!$D$25:$I$204,(MATCH($C17,'Cash Flow'!$L$7:$L$16,0)-1)*18+13,$D17+1)</f>
        <v>405</v>
      </c>
      <c r="N17" s="17" t="str">
        <f aca="false">IF(COUNT(H17,K17)=2,H17-K17,"n.a.")</f>
        <v>n.a.</v>
      </c>
      <c r="O17" s="17" t="str">
        <f aca="false">IF(COUNT(M17:N17)=2,N17-M17,"n.a.")</f>
        <v>n.a.</v>
      </c>
      <c r="P17" s="5"/>
      <c r="Q17" s="2"/>
      <c r="R17" s="2"/>
      <c r="S17" s="2"/>
      <c r="T17" s="2"/>
      <c r="U17" s="2"/>
      <c r="V17" s="2"/>
      <c r="W17" s="2"/>
      <c r="X17" s="2"/>
      <c r="Y17" s="2"/>
      <c r="Z17" s="2"/>
      <c r="AA17" s="2"/>
      <c r="AB17" s="2"/>
      <c r="AC17" s="2"/>
      <c r="AD17" s="2"/>
    </row>
    <row r="18" customFormat="false" ht="37.5" hidden="false" customHeight="true" outlineLevel="0" collapsed="false">
      <c r="A18" s="1"/>
      <c r="B18" s="1"/>
      <c r="C18" s="2" t="s">
        <v>95</v>
      </c>
      <c r="D18" s="2" t="n">
        <v>5</v>
      </c>
      <c r="E18" s="46" t="str">
        <f aca="false">IF(COUNTIFS(Initiatives!$C$7:$C$16,$C18)&lt;&gt;1,"Invalid ID",IF(INDEX(Initiatives!$AB$7:$AB$16,MATCH($C18,Initiatives!$C$7:$C$16,0))="No","Excluded",IF(INDEX(Initiatives!$D$7:$D$16,MATCH($C18,Initiatives!$C$7:$C$16,0))="","Missing input",INDEX(Initiatives!$D$7:$D$16,MATCH($C18,Initiatives!$C$7:$C$16,0)))))</f>
        <v>Combine vendor contracts</v>
      </c>
      <c r="F18" s="46" t="str">
        <f aca="false">IF(COUNTIFS(Initiatives!$C$7:$C$16,$C18)&lt;&gt;1,"Invalid ID",IF(INDEX(Initiatives!$AB$7:$AB$16,MATCH($C18,Initiatives!$C$7:$C$16,0))="No","Excluded",IF(INDEX(Initiatives!$R$7:$R$16,MATCH($C18,Initiatives!$C$7:$C$16,0))="","Missing input",INDEX(Initiatives!$R$7:$R$16,MATCH($C18,Initiatives!$C$7:$C$16,0)))))</f>
        <v>Chief operating officer</v>
      </c>
      <c r="G18" s="16" t="n">
        <f aca="false">INDEX('Cash Flow'!$D$25:$I$204,(MATCH($C18,'Cash Flow'!$L$7:$L$16,0)-1)*18+6,$D18+1)</f>
        <v>540</v>
      </c>
      <c r="H18" s="47"/>
      <c r="I18" s="17" t="str">
        <f aca="false">IF(COUNT(G18:H18)=2,H18-G18,"n.a.")</f>
        <v>n.a.</v>
      </c>
      <c r="J18" s="17" t="n">
        <f aca="false">IF(COUNT(G18,M18)=2,G18-M18,"n.a.")</f>
        <v>135</v>
      </c>
      <c r="K18" s="47"/>
      <c r="L18" s="17" t="str">
        <f aca="false">IF(COUNT(J18:K18)=2,J18-K18,"n.a.")</f>
        <v>n.a.</v>
      </c>
      <c r="M18" s="16" t="n">
        <f aca="false">INDEX('Cash Flow'!$D$25:$I$204,(MATCH($C18,'Cash Flow'!$L$7:$L$16,0)-1)*18+13,$D18+1)</f>
        <v>405</v>
      </c>
      <c r="N18" s="17" t="str">
        <f aca="false">IF(COUNT(H18,K18)=2,H18-K18,"n.a.")</f>
        <v>n.a.</v>
      </c>
      <c r="O18" s="17" t="str">
        <f aca="false">IF(COUNT(M18:N18)=2,N18-M18,"n.a.")</f>
        <v>n.a.</v>
      </c>
      <c r="P18" s="5"/>
      <c r="Q18" s="2"/>
      <c r="R18" s="2"/>
      <c r="S18" s="2"/>
      <c r="T18" s="2"/>
      <c r="U18" s="2"/>
      <c r="V18" s="2"/>
      <c r="W18" s="2"/>
      <c r="X18" s="2"/>
      <c r="Y18" s="2"/>
      <c r="Z18" s="2"/>
      <c r="AA18" s="2"/>
      <c r="AB18" s="2"/>
      <c r="AC18" s="2"/>
      <c r="AD18" s="2"/>
    </row>
    <row r="19" customFormat="false" ht="37.5" hidden="false" customHeight="true" outlineLevel="0" collapsed="false">
      <c r="A19" s="1"/>
      <c r="B19" s="1"/>
      <c r="C19" s="2" t="s">
        <v>96</v>
      </c>
      <c r="D19" s="2" t="n">
        <v>0</v>
      </c>
      <c r="E19" s="46" t="str">
        <f aca="false">IF(COUNTIFS(Initiatives!$C$7:$C$16,$C19)&lt;&gt;1,"Invalid ID",IF(INDEX(Initiatives!$AB$7:$AB$16,MATCH($C19,Initiatives!$C$7:$C$16,0))="No","Excluded",IF(INDEX(Initiatives!$D$7:$D$16,MATCH($C19,Initiatives!$C$7:$C$16,0))="","Missing input",INDEX(Initiatives!$D$7:$D$16,MATCH($C19,Initiatives!$C$7:$C$16,0)))))</f>
        <v>Consolidate finance systems</v>
      </c>
      <c r="F19" s="46" t="str">
        <f aca="false">IF(COUNTIFS(Initiatives!$C$7:$C$16,$C19)&lt;&gt;1,"Invalid ID",IF(INDEX(Initiatives!$AB$7:$AB$16,MATCH($C19,Initiatives!$C$7:$C$16,0))="No","Excluded",IF(INDEX(Initiatives!$R$7:$R$16,MATCH($C19,Initiatives!$C$7:$C$16,0))="","Missing input",INDEX(Initiatives!$R$7:$R$16,MATCH($C19,Initiatives!$C$7:$C$16,0)))))</f>
        <v>Chief financial officer</v>
      </c>
      <c r="G19" s="16" t="n">
        <f aca="false">INDEX('Cash Flow'!$D$25:$I$204,(MATCH($C19,'Cash Flow'!$L$7:$L$16,0)-1)*18+6,$D19+1)</f>
        <v>0</v>
      </c>
      <c r="H19" s="47"/>
      <c r="I19" s="17" t="str">
        <f aca="false">IF(COUNT(G19:H19)=2,H19-G19,"n.a.")</f>
        <v>n.a.</v>
      </c>
      <c r="J19" s="17" t="n">
        <f aca="false">IF(COUNT(G19,M19)=2,G19-M19,"n.a.")</f>
        <v>470</v>
      </c>
      <c r="K19" s="47"/>
      <c r="L19" s="17" t="str">
        <f aca="false">IF(COUNT(J19:K19)=2,J19-K19,"n.a.")</f>
        <v>n.a.</v>
      </c>
      <c r="M19" s="16" t="n">
        <f aca="false">INDEX('Cash Flow'!$D$25:$I$204,(MATCH($C19,'Cash Flow'!$L$7:$L$16,0)-1)*18+13,$D19+1)</f>
        <v>-470</v>
      </c>
      <c r="N19" s="17" t="str">
        <f aca="false">IF(COUNT(H19,K19)=2,H19-K19,"n.a.")</f>
        <v>n.a.</v>
      </c>
      <c r="O19" s="17" t="str">
        <f aca="false">IF(COUNT(M19:N19)=2,N19-M19,"n.a.")</f>
        <v>n.a.</v>
      </c>
      <c r="P19" s="5"/>
      <c r="Q19" s="2"/>
      <c r="R19" s="2"/>
      <c r="S19" s="2"/>
      <c r="T19" s="2"/>
      <c r="U19" s="2"/>
      <c r="V19" s="2"/>
      <c r="W19" s="2"/>
      <c r="X19" s="2"/>
      <c r="Y19" s="2"/>
      <c r="Z19" s="2"/>
      <c r="AA19" s="2"/>
      <c r="AB19" s="2"/>
      <c r="AC19" s="2"/>
      <c r="AD19" s="2"/>
    </row>
    <row r="20" customFormat="false" ht="37.5" hidden="false" customHeight="true" outlineLevel="0" collapsed="false">
      <c r="A20" s="1"/>
      <c r="B20" s="1"/>
      <c r="C20" s="2" t="s">
        <v>96</v>
      </c>
      <c r="D20" s="2" t="n">
        <v>1</v>
      </c>
      <c r="E20" s="46" t="str">
        <f aca="false">IF(COUNTIFS(Initiatives!$C$7:$C$16,$C20)&lt;&gt;1,"Invalid ID",IF(INDEX(Initiatives!$AB$7:$AB$16,MATCH($C20,Initiatives!$C$7:$C$16,0))="No","Excluded",IF(INDEX(Initiatives!$D$7:$D$16,MATCH($C20,Initiatives!$C$7:$C$16,0))="","Missing input",INDEX(Initiatives!$D$7:$D$16,MATCH($C20,Initiatives!$C$7:$C$16,0)))))</f>
        <v>Consolidate finance systems</v>
      </c>
      <c r="F20" s="46" t="str">
        <f aca="false">IF(COUNTIFS(Initiatives!$C$7:$C$16,$C20)&lt;&gt;1,"Invalid ID",IF(INDEX(Initiatives!$AB$7:$AB$16,MATCH($C20,Initiatives!$C$7:$C$16,0))="No","Excluded",IF(INDEX(Initiatives!$R$7:$R$16,MATCH($C20,Initiatives!$C$7:$C$16,0))="","Missing input",INDEX(Initiatives!$R$7:$R$16,MATCH($C20,Initiatives!$C$7:$C$16,0)))))</f>
        <v>Chief financial officer</v>
      </c>
      <c r="G20" s="16" t="n">
        <f aca="false">INDEX('Cash Flow'!$D$25:$I$204,(MATCH($C20,'Cash Flow'!$L$7:$L$16,0)-1)*18+6,$D20+1)</f>
        <v>11.6666666666667</v>
      </c>
      <c r="H20" s="47"/>
      <c r="I20" s="17" t="str">
        <f aca="false">IF(COUNT(G20:H20)=2,H20-G20,"n.a.")</f>
        <v>n.a.</v>
      </c>
      <c r="J20" s="17" t="n">
        <f aca="false">IF(COUNT(G20,M20)=2,G20-M20,"n.a.")</f>
        <v>60</v>
      </c>
      <c r="K20" s="47"/>
      <c r="L20" s="17" t="str">
        <f aca="false">IF(COUNT(J20:K20)=2,J20-K20,"n.a.")</f>
        <v>n.a.</v>
      </c>
      <c r="M20" s="16" t="n">
        <f aca="false">INDEX('Cash Flow'!$D$25:$I$204,(MATCH($C20,'Cash Flow'!$L$7:$L$16,0)-1)*18+13,$D20+1)</f>
        <v>-48.3333333333333</v>
      </c>
      <c r="N20" s="17" t="str">
        <f aca="false">IF(COUNT(H20,K20)=2,H20-K20,"n.a.")</f>
        <v>n.a.</v>
      </c>
      <c r="O20" s="17" t="str">
        <f aca="false">IF(COUNT(M20:N20)=2,N20-M20,"n.a.")</f>
        <v>n.a.</v>
      </c>
      <c r="P20" s="5"/>
      <c r="Q20" s="2"/>
      <c r="R20" s="2"/>
      <c r="S20" s="2"/>
      <c r="T20" s="2"/>
      <c r="U20" s="2"/>
      <c r="V20" s="2"/>
      <c r="W20" s="2"/>
      <c r="X20" s="2"/>
      <c r="Y20" s="2"/>
      <c r="Z20" s="2"/>
      <c r="AA20" s="2"/>
      <c r="AB20" s="2"/>
      <c r="AC20" s="2"/>
      <c r="AD20" s="2"/>
    </row>
    <row r="21" customFormat="false" ht="37.5" hidden="false" customHeight="true" outlineLevel="0" collapsed="false">
      <c r="A21" s="1"/>
      <c r="B21" s="1"/>
      <c r="C21" s="2" t="s">
        <v>96</v>
      </c>
      <c r="D21" s="2" t="n">
        <v>2</v>
      </c>
      <c r="E21" s="46" t="str">
        <f aca="false">IF(COUNTIFS(Initiatives!$C$7:$C$16,$C21)&lt;&gt;1,"Invalid ID",IF(INDEX(Initiatives!$AB$7:$AB$16,MATCH($C21,Initiatives!$C$7:$C$16,0))="No","Excluded",IF(INDEX(Initiatives!$D$7:$D$16,MATCH($C21,Initiatives!$C$7:$C$16,0))="","Missing input",INDEX(Initiatives!$D$7:$D$16,MATCH($C21,Initiatives!$C$7:$C$16,0)))))</f>
        <v>Consolidate finance systems</v>
      </c>
      <c r="F21" s="46" t="str">
        <f aca="false">IF(COUNTIFS(Initiatives!$C$7:$C$16,$C21)&lt;&gt;1,"Invalid ID",IF(INDEX(Initiatives!$AB$7:$AB$16,MATCH($C21,Initiatives!$C$7:$C$16,0))="No","Excluded",IF(INDEX(Initiatives!$R$7:$R$16,MATCH($C21,Initiatives!$C$7:$C$16,0))="","Missing input",INDEX(Initiatives!$R$7:$R$16,MATCH($C21,Initiatives!$C$7:$C$16,0)))))</f>
        <v>Chief financial officer</v>
      </c>
      <c r="G21" s="16" t="n">
        <f aca="false">INDEX('Cash Flow'!$D$25:$I$204,(MATCH($C21,'Cash Flow'!$L$7:$L$16,0)-1)*18+6,$D21+1)</f>
        <v>233.333333333333</v>
      </c>
      <c r="H21" s="47"/>
      <c r="I21" s="17" t="str">
        <f aca="false">IF(COUNT(G21:H21)=2,H21-G21,"n.a.")</f>
        <v>n.a.</v>
      </c>
      <c r="J21" s="17" t="n">
        <f aca="false">IF(COUNT(G21,M21)=2,G21-M21,"n.a.")</f>
        <v>103.333333333333</v>
      </c>
      <c r="K21" s="47"/>
      <c r="L21" s="17" t="str">
        <f aca="false">IF(COUNT(J21:K21)=2,J21-K21,"n.a.")</f>
        <v>n.a.</v>
      </c>
      <c r="M21" s="16" t="n">
        <f aca="false">INDEX('Cash Flow'!$D$25:$I$204,(MATCH($C21,'Cash Flow'!$L$7:$L$16,0)-1)*18+13,$D21+1)</f>
        <v>130</v>
      </c>
      <c r="N21" s="17" t="str">
        <f aca="false">IF(COUNT(H21,K21)=2,H21-K21,"n.a.")</f>
        <v>n.a.</v>
      </c>
      <c r="O21" s="17" t="str">
        <f aca="false">IF(COUNT(M21:N21)=2,N21-M21,"n.a.")</f>
        <v>n.a.</v>
      </c>
      <c r="P21" s="5"/>
      <c r="Q21" s="2"/>
      <c r="R21" s="2"/>
      <c r="S21" s="2"/>
      <c r="T21" s="2"/>
      <c r="U21" s="2"/>
      <c r="V21" s="2"/>
      <c r="W21" s="2"/>
      <c r="X21" s="2"/>
      <c r="Y21" s="2"/>
      <c r="Z21" s="2"/>
      <c r="AA21" s="2"/>
      <c r="AB21" s="2"/>
      <c r="AC21" s="2"/>
      <c r="AD21" s="2"/>
    </row>
    <row r="22" customFormat="false" ht="37.5" hidden="false" customHeight="true" outlineLevel="0" collapsed="false">
      <c r="A22" s="1"/>
      <c r="B22" s="1"/>
      <c r="C22" s="2" t="s">
        <v>96</v>
      </c>
      <c r="D22" s="2" t="n">
        <v>3</v>
      </c>
      <c r="E22" s="46" t="str">
        <f aca="false">IF(COUNTIFS(Initiatives!$C$7:$C$16,$C22)&lt;&gt;1,"Invalid ID",IF(INDEX(Initiatives!$AB$7:$AB$16,MATCH($C22,Initiatives!$C$7:$C$16,0))="No","Excluded",IF(INDEX(Initiatives!$D$7:$D$16,MATCH($C22,Initiatives!$C$7:$C$16,0))="","Missing input",INDEX(Initiatives!$D$7:$D$16,MATCH($C22,Initiatives!$C$7:$C$16,0)))))</f>
        <v>Consolidate finance systems</v>
      </c>
      <c r="F22" s="46" t="str">
        <f aca="false">IF(COUNTIFS(Initiatives!$C$7:$C$16,$C22)&lt;&gt;1,"Invalid ID",IF(INDEX(Initiatives!$AB$7:$AB$16,MATCH($C22,Initiatives!$C$7:$C$16,0))="No","Excluded",IF(INDEX(Initiatives!$R$7:$R$16,MATCH($C22,Initiatives!$C$7:$C$16,0))="","Missing input",INDEX(Initiatives!$R$7:$R$16,MATCH($C22,Initiatives!$C$7:$C$16,0)))))</f>
        <v>Chief financial officer</v>
      </c>
      <c r="G22" s="16" t="n">
        <f aca="false">INDEX('Cash Flow'!$D$25:$I$204,(MATCH($C22,'Cash Flow'!$L$7:$L$16,0)-1)*18+6,$D22+1)</f>
        <v>280</v>
      </c>
      <c r="H22" s="47"/>
      <c r="I22" s="17" t="str">
        <f aca="false">IF(COUNT(G22:H22)=2,H22-G22,"n.a.")</f>
        <v>n.a.</v>
      </c>
      <c r="J22" s="17" t="n">
        <f aca="false">IF(COUNT(G22,M22)=2,G22-M22,"n.a.")</f>
        <v>115</v>
      </c>
      <c r="K22" s="47"/>
      <c r="L22" s="17" t="str">
        <f aca="false">IF(COUNT(J22:K22)=2,J22-K22,"n.a.")</f>
        <v>n.a.</v>
      </c>
      <c r="M22" s="16" t="n">
        <f aca="false">INDEX('Cash Flow'!$D$25:$I$204,(MATCH($C22,'Cash Flow'!$L$7:$L$16,0)-1)*18+13,$D22+1)</f>
        <v>165</v>
      </c>
      <c r="N22" s="17" t="str">
        <f aca="false">IF(COUNT(H22,K22)=2,H22-K22,"n.a.")</f>
        <v>n.a.</v>
      </c>
      <c r="O22" s="17" t="str">
        <f aca="false">IF(COUNT(M22:N22)=2,N22-M22,"n.a.")</f>
        <v>n.a.</v>
      </c>
      <c r="P22" s="5"/>
      <c r="Q22" s="2"/>
      <c r="R22" s="2"/>
      <c r="S22" s="2"/>
      <c r="T22" s="2"/>
      <c r="U22" s="2"/>
      <c r="V22" s="2"/>
      <c r="W22" s="2"/>
      <c r="X22" s="2"/>
      <c r="Y22" s="2"/>
      <c r="Z22" s="2"/>
      <c r="AA22" s="2"/>
      <c r="AB22" s="2"/>
      <c r="AC22" s="2"/>
      <c r="AD22" s="2"/>
    </row>
    <row r="23" customFormat="false" ht="37.5" hidden="false" customHeight="true" outlineLevel="0" collapsed="false">
      <c r="A23" s="1"/>
      <c r="B23" s="1"/>
      <c r="C23" s="2" t="s">
        <v>96</v>
      </c>
      <c r="D23" s="2" t="n">
        <v>4</v>
      </c>
      <c r="E23" s="46" t="str">
        <f aca="false">IF(COUNTIFS(Initiatives!$C$7:$C$16,$C23)&lt;&gt;1,"Invalid ID",IF(INDEX(Initiatives!$AB$7:$AB$16,MATCH($C23,Initiatives!$C$7:$C$16,0))="No","Excluded",IF(INDEX(Initiatives!$D$7:$D$16,MATCH($C23,Initiatives!$C$7:$C$16,0))="","Missing input",INDEX(Initiatives!$D$7:$D$16,MATCH($C23,Initiatives!$C$7:$C$16,0)))))</f>
        <v>Consolidate finance systems</v>
      </c>
      <c r="F23" s="46" t="str">
        <f aca="false">IF(COUNTIFS(Initiatives!$C$7:$C$16,$C23)&lt;&gt;1,"Invalid ID",IF(INDEX(Initiatives!$AB$7:$AB$16,MATCH($C23,Initiatives!$C$7:$C$16,0))="No","Excluded",IF(INDEX(Initiatives!$R$7:$R$16,MATCH($C23,Initiatives!$C$7:$C$16,0))="","Missing input",INDEX(Initiatives!$R$7:$R$16,MATCH($C23,Initiatives!$C$7:$C$16,0)))))</f>
        <v>Chief financial officer</v>
      </c>
      <c r="G23" s="16" t="n">
        <f aca="false">INDEX('Cash Flow'!$D$25:$I$204,(MATCH($C23,'Cash Flow'!$L$7:$L$16,0)-1)*18+6,$D23+1)</f>
        <v>280</v>
      </c>
      <c r="H23" s="47"/>
      <c r="I23" s="17" t="str">
        <f aca="false">IF(COUNT(G23:H23)=2,H23-G23,"n.a.")</f>
        <v>n.a.</v>
      </c>
      <c r="J23" s="17" t="n">
        <f aca="false">IF(COUNT(G23,M23)=2,G23-M23,"n.a.")</f>
        <v>115</v>
      </c>
      <c r="K23" s="47"/>
      <c r="L23" s="17" t="str">
        <f aca="false">IF(COUNT(J23:K23)=2,J23-K23,"n.a.")</f>
        <v>n.a.</v>
      </c>
      <c r="M23" s="16" t="n">
        <f aca="false">INDEX('Cash Flow'!$D$25:$I$204,(MATCH($C23,'Cash Flow'!$L$7:$L$16,0)-1)*18+13,$D23+1)</f>
        <v>165</v>
      </c>
      <c r="N23" s="17" t="str">
        <f aca="false">IF(COUNT(H23,K23)=2,H23-K23,"n.a.")</f>
        <v>n.a.</v>
      </c>
      <c r="O23" s="17" t="str">
        <f aca="false">IF(COUNT(M23:N23)=2,N23-M23,"n.a.")</f>
        <v>n.a.</v>
      </c>
      <c r="P23" s="5"/>
      <c r="Q23" s="2"/>
      <c r="R23" s="2"/>
      <c r="S23" s="2"/>
      <c r="T23" s="2"/>
      <c r="U23" s="2"/>
      <c r="V23" s="2"/>
      <c r="W23" s="2"/>
      <c r="X23" s="2"/>
      <c r="Y23" s="2"/>
      <c r="Z23" s="2"/>
      <c r="AA23" s="2"/>
      <c r="AB23" s="2"/>
      <c r="AC23" s="2"/>
      <c r="AD23" s="2"/>
    </row>
    <row r="24" customFormat="false" ht="37.5" hidden="false" customHeight="true" outlineLevel="0" collapsed="false">
      <c r="A24" s="1"/>
      <c r="B24" s="1"/>
      <c r="C24" s="2" t="s">
        <v>96</v>
      </c>
      <c r="D24" s="2" t="n">
        <v>5</v>
      </c>
      <c r="E24" s="46" t="str">
        <f aca="false">IF(COUNTIFS(Initiatives!$C$7:$C$16,$C24)&lt;&gt;1,"Invalid ID",IF(INDEX(Initiatives!$AB$7:$AB$16,MATCH($C24,Initiatives!$C$7:$C$16,0))="No","Excluded",IF(INDEX(Initiatives!$D$7:$D$16,MATCH($C24,Initiatives!$C$7:$C$16,0))="","Missing input",INDEX(Initiatives!$D$7:$D$16,MATCH($C24,Initiatives!$C$7:$C$16,0)))))</f>
        <v>Consolidate finance systems</v>
      </c>
      <c r="F24" s="46" t="str">
        <f aca="false">IF(COUNTIFS(Initiatives!$C$7:$C$16,$C24)&lt;&gt;1,"Invalid ID",IF(INDEX(Initiatives!$AB$7:$AB$16,MATCH($C24,Initiatives!$C$7:$C$16,0))="No","Excluded",IF(INDEX(Initiatives!$R$7:$R$16,MATCH($C24,Initiatives!$C$7:$C$16,0))="","Missing input",INDEX(Initiatives!$R$7:$R$16,MATCH($C24,Initiatives!$C$7:$C$16,0)))))</f>
        <v>Chief financial officer</v>
      </c>
      <c r="G24" s="16" t="n">
        <f aca="false">INDEX('Cash Flow'!$D$25:$I$204,(MATCH($C24,'Cash Flow'!$L$7:$L$16,0)-1)*18+6,$D24+1)</f>
        <v>280</v>
      </c>
      <c r="H24" s="47"/>
      <c r="I24" s="17" t="str">
        <f aca="false">IF(COUNT(G24:H24)=2,H24-G24,"n.a.")</f>
        <v>n.a.</v>
      </c>
      <c r="J24" s="17" t="n">
        <f aca="false">IF(COUNT(G24,M24)=2,G24-M24,"n.a.")</f>
        <v>115</v>
      </c>
      <c r="K24" s="47"/>
      <c r="L24" s="17" t="str">
        <f aca="false">IF(COUNT(J24:K24)=2,J24-K24,"n.a.")</f>
        <v>n.a.</v>
      </c>
      <c r="M24" s="16" t="n">
        <f aca="false">INDEX('Cash Flow'!$D$25:$I$204,(MATCH($C24,'Cash Flow'!$L$7:$L$16,0)-1)*18+13,$D24+1)</f>
        <v>165</v>
      </c>
      <c r="N24" s="17" t="str">
        <f aca="false">IF(COUNT(H24,K24)=2,H24-K24,"n.a.")</f>
        <v>n.a.</v>
      </c>
      <c r="O24" s="17" t="str">
        <f aca="false">IF(COUNT(M24:N24)=2,N24-M24,"n.a.")</f>
        <v>n.a.</v>
      </c>
      <c r="P24" s="5"/>
      <c r="Q24" s="2"/>
      <c r="R24" s="2"/>
      <c r="S24" s="2"/>
      <c r="T24" s="2"/>
      <c r="U24" s="2"/>
      <c r="V24" s="2"/>
      <c r="W24" s="2"/>
      <c r="X24" s="2"/>
      <c r="Y24" s="2"/>
      <c r="Z24" s="2"/>
      <c r="AA24" s="2"/>
      <c r="AB24" s="2"/>
      <c r="AC24" s="2"/>
      <c r="AD24" s="2"/>
    </row>
    <row r="25" customFormat="false" ht="37.5" hidden="false" customHeight="true" outlineLevel="0" collapsed="false">
      <c r="A25" s="1"/>
      <c r="B25" s="1"/>
      <c r="C25" s="2" t="s">
        <v>98</v>
      </c>
      <c r="D25" s="2" t="n">
        <v>0</v>
      </c>
      <c r="E25" s="46" t="str">
        <f aca="false">IF(COUNTIFS(Initiatives!$C$7:$C$16,$C25)&lt;&gt;1,"Invalid ID",IF(INDEX(Initiatives!$AB$7:$AB$16,MATCH($C25,Initiatives!$C$7:$C$16,0))="No","Excluded",IF(INDEX(Initiatives!$D$7:$D$16,MATCH($C25,Initiatives!$C$7:$C$16,0))="","Missing input",INDEX(Initiatives!$D$7:$D$16,MATCH($C25,Initiatives!$C$7:$C$16,0)))))</f>
        <v>Excluded</v>
      </c>
      <c r="F25" s="46" t="str">
        <f aca="false">IF(COUNTIFS(Initiatives!$C$7:$C$16,$C25)&lt;&gt;1,"Invalid ID",IF(INDEX(Initiatives!$AB$7:$AB$16,MATCH($C25,Initiatives!$C$7:$C$16,0))="No","Excluded",IF(INDEX(Initiatives!$R$7:$R$16,MATCH($C25,Initiatives!$C$7:$C$16,0))="","Missing input",INDEX(Initiatives!$R$7:$R$16,MATCH($C25,Initiatives!$C$7:$C$16,0)))))</f>
        <v>Excluded</v>
      </c>
      <c r="G25" s="16" t="n">
        <f aca="false">INDEX('Cash Flow'!$D$25:$I$204,(MATCH($C25,'Cash Flow'!$L$7:$L$16,0)-1)*18+6,$D25+1)</f>
        <v>0</v>
      </c>
      <c r="H25" s="47"/>
      <c r="I25" s="17" t="str">
        <f aca="false">IF(COUNT(G25:H25)=2,H25-G25,"n.a.")</f>
        <v>n.a.</v>
      </c>
      <c r="J25" s="17" t="n">
        <f aca="false">IF(COUNT(G25,M25)=2,G25-M25,"n.a.")</f>
        <v>0</v>
      </c>
      <c r="K25" s="47"/>
      <c r="L25" s="17" t="str">
        <f aca="false">IF(COUNT(J25:K25)=2,J25-K25,"n.a.")</f>
        <v>n.a.</v>
      </c>
      <c r="M25" s="16" t="n">
        <f aca="false">INDEX('Cash Flow'!$D$25:$I$204,(MATCH($C25,'Cash Flow'!$L$7:$L$16,0)-1)*18+13,$D25+1)</f>
        <v>0</v>
      </c>
      <c r="N25" s="17" t="str">
        <f aca="false">IF(COUNT(H25,K25)=2,H25-K25,"n.a.")</f>
        <v>n.a.</v>
      </c>
      <c r="O25" s="17" t="str">
        <f aca="false">IF(COUNT(M25:N25)=2,N25-M25,"n.a.")</f>
        <v>n.a.</v>
      </c>
      <c r="P25" s="5"/>
      <c r="Q25" s="2"/>
      <c r="R25" s="2"/>
      <c r="S25" s="2"/>
      <c r="T25" s="2"/>
      <c r="U25" s="2"/>
      <c r="V25" s="2"/>
      <c r="W25" s="2"/>
      <c r="X25" s="2"/>
      <c r="Y25" s="2"/>
      <c r="Z25" s="2"/>
      <c r="AA25" s="2"/>
      <c r="AB25" s="2"/>
      <c r="AC25" s="2"/>
      <c r="AD25" s="2"/>
    </row>
    <row r="26" customFormat="false" ht="37.5" hidden="false" customHeight="true" outlineLevel="0" collapsed="false">
      <c r="A26" s="1"/>
      <c r="B26" s="1"/>
      <c r="C26" s="2" t="s">
        <v>98</v>
      </c>
      <c r="D26" s="2" t="n">
        <v>1</v>
      </c>
      <c r="E26" s="46" t="str">
        <f aca="false">IF(COUNTIFS(Initiatives!$C$7:$C$16,$C26)&lt;&gt;1,"Invalid ID",IF(INDEX(Initiatives!$AB$7:$AB$16,MATCH($C26,Initiatives!$C$7:$C$16,0))="No","Excluded",IF(INDEX(Initiatives!$D$7:$D$16,MATCH($C26,Initiatives!$C$7:$C$16,0))="","Missing input",INDEX(Initiatives!$D$7:$D$16,MATCH($C26,Initiatives!$C$7:$C$16,0)))))</f>
        <v>Excluded</v>
      </c>
      <c r="F26" s="46" t="str">
        <f aca="false">IF(COUNTIFS(Initiatives!$C$7:$C$16,$C26)&lt;&gt;1,"Invalid ID",IF(INDEX(Initiatives!$AB$7:$AB$16,MATCH($C26,Initiatives!$C$7:$C$16,0))="No","Excluded",IF(INDEX(Initiatives!$R$7:$R$16,MATCH($C26,Initiatives!$C$7:$C$16,0))="","Missing input",INDEX(Initiatives!$R$7:$R$16,MATCH($C26,Initiatives!$C$7:$C$16,0)))))</f>
        <v>Excluded</v>
      </c>
      <c r="G26" s="16" t="n">
        <f aca="false">INDEX('Cash Flow'!$D$25:$I$204,(MATCH($C26,'Cash Flow'!$L$7:$L$16,0)-1)*18+6,$D26+1)</f>
        <v>0</v>
      </c>
      <c r="H26" s="47"/>
      <c r="I26" s="17" t="str">
        <f aca="false">IF(COUNT(G26:H26)=2,H26-G26,"n.a.")</f>
        <v>n.a.</v>
      </c>
      <c r="J26" s="17" t="n">
        <f aca="false">IF(COUNT(G26,M26)=2,G26-M26,"n.a.")</f>
        <v>0</v>
      </c>
      <c r="K26" s="47"/>
      <c r="L26" s="17" t="str">
        <f aca="false">IF(COUNT(J26:K26)=2,J26-K26,"n.a.")</f>
        <v>n.a.</v>
      </c>
      <c r="M26" s="16" t="n">
        <f aca="false">INDEX('Cash Flow'!$D$25:$I$204,(MATCH($C26,'Cash Flow'!$L$7:$L$16,0)-1)*18+13,$D26+1)</f>
        <v>0</v>
      </c>
      <c r="N26" s="17" t="str">
        <f aca="false">IF(COUNT(H26,K26)=2,H26-K26,"n.a.")</f>
        <v>n.a.</v>
      </c>
      <c r="O26" s="17" t="str">
        <f aca="false">IF(COUNT(M26:N26)=2,N26-M26,"n.a.")</f>
        <v>n.a.</v>
      </c>
      <c r="P26" s="5"/>
      <c r="Q26" s="2"/>
      <c r="R26" s="2"/>
      <c r="S26" s="2"/>
      <c r="T26" s="2"/>
      <c r="U26" s="2"/>
      <c r="V26" s="2"/>
      <c r="W26" s="2"/>
      <c r="X26" s="2"/>
      <c r="Y26" s="2"/>
      <c r="Z26" s="2"/>
      <c r="AA26" s="2"/>
      <c r="AB26" s="2"/>
      <c r="AC26" s="2"/>
      <c r="AD26" s="2"/>
    </row>
    <row r="27" customFormat="false" ht="37.5" hidden="false" customHeight="true" outlineLevel="0" collapsed="false">
      <c r="A27" s="1"/>
      <c r="B27" s="1"/>
      <c r="C27" s="2" t="s">
        <v>98</v>
      </c>
      <c r="D27" s="2" t="n">
        <v>2</v>
      </c>
      <c r="E27" s="46" t="str">
        <f aca="false">IF(COUNTIFS(Initiatives!$C$7:$C$16,$C27)&lt;&gt;1,"Invalid ID",IF(INDEX(Initiatives!$AB$7:$AB$16,MATCH($C27,Initiatives!$C$7:$C$16,0))="No","Excluded",IF(INDEX(Initiatives!$D$7:$D$16,MATCH($C27,Initiatives!$C$7:$C$16,0))="","Missing input",INDEX(Initiatives!$D$7:$D$16,MATCH($C27,Initiatives!$C$7:$C$16,0)))))</f>
        <v>Excluded</v>
      </c>
      <c r="F27" s="46" t="str">
        <f aca="false">IF(COUNTIFS(Initiatives!$C$7:$C$16,$C27)&lt;&gt;1,"Invalid ID",IF(INDEX(Initiatives!$AB$7:$AB$16,MATCH($C27,Initiatives!$C$7:$C$16,0))="No","Excluded",IF(INDEX(Initiatives!$R$7:$R$16,MATCH($C27,Initiatives!$C$7:$C$16,0))="","Missing input",INDEX(Initiatives!$R$7:$R$16,MATCH($C27,Initiatives!$C$7:$C$16,0)))))</f>
        <v>Excluded</v>
      </c>
      <c r="G27" s="16" t="n">
        <f aca="false">INDEX('Cash Flow'!$D$25:$I$204,(MATCH($C27,'Cash Flow'!$L$7:$L$16,0)-1)*18+6,$D27+1)</f>
        <v>0</v>
      </c>
      <c r="H27" s="47"/>
      <c r="I27" s="17" t="str">
        <f aca="false">IF(COUNT(G27:H27)=2,H27-G27,"n.a.")</f>
        <v>n.a.</v>
      </c>
      <c r="J27" s="17" t="n">
        <f aca="false">IF(COUNT(G27,M27)=2,G27-M27,"n.a.")</f>
        <v>0</v>
      </c>
      <c r="K27" s="47"/>
      <c r="L27" s="17" t="str">
        <f aca="false">IF(COUNT(J27:K27)=2,J27-K27,"n.a.")</f>
        <v>n.a.</v>
      </c>
      <c r="M27" s="16" t="n">
        <f aca="false">INDEX('Cash Flow'!$D$25:$I$204,(MATCH($C27,'Cash Flow'!$L$7:$L$16,0)-1)*18+13,$D27+1)</f>
        <v>0</v>
      </c>
      <c r="N27" s="17" t="str">
        <f aca="false">IF(COUNT(H27,K27)=2,H27-K27,"n.a.")</f>
        <v>n.a.</v>
      </c>
      <c r="O27" s="17" t="str">
        <f aca="false">IF(COUNT(M27:N27)=2,N27-M27,"n.a.")</f>
        <v>n.a.</v>
      </c>
      <c r="P27" s="5"/>
      <c r="Q27" s="2"/>
      <c r="R27" s="2"/>
      <c r="S27" s="2"/>
      <c r="T27" s="2"/>
      <c r="U27" s="2"/>
      <c r="V27" s="2"/>
      <c r="W27" s="2"/>
      <c r="X27" s="2"/>
      <c r="Y27" s="2"/>
      <c r="Z27" s="2"/>
      <c r="AA27" s="2"/>
      <c r="AB27" s="2"/>
      <c r="AC27" s="2"/>
      <c r="AD27" s="2"/>
    </row>
    <row r="28" customFormat="false" ht="37.5" hidden="false" customHeight="true" outlineLevel="0" collapsed="false">
      <c r="A28" s="1"/>
      <c r="B28" s="1"/>
      <c r="C28" s="2" t="s">
        <v>98</v>
      </c>
      <c r="D28" s="2" t="n">
        <v>3</v>
      </c>
      <c r="E28" s="46" t="str">
        <f aca="false">IF(COUNTIFS(Initiatives!$C$7:$C$16,$C28)&lt;&gt;1,"Invalid ID",IF(INDEX(Initiatives!$AB$7:$AB$16,MATCH($C28,Initiatives!$C$7:$C$16,0))="No","Excluded",IF(INDEX(Initiatives!$D$7:$D$16,MATCH($C28,Initiatives!$C$7:$C$16,0))="","Missing input",INDEX(Initiatives!$D$7:$D$16,MATCH($C28,Initiatives!$C$7:$C$16,0)))))</f>
        <v>Excluded</v>
      </c>
      <c r="F28" s="46" t="str">
        <f aca="false">IF(COUNTIFS(Initiatives!$C$7:$C$16,$C28)&lt;&gt;1,"Invalid ID",IF(INDEX(Initiatives!$AB$7:$AB$16,MATCH($C28,Initiatives!$C$7:$C$16,0))="No","Excluded",IF(INDEX(Initiatives!$R$7:$R$16,MATCH($C28,Initiatives!$C$7:$C$16,0))="","Missing input",INDEX(Initiatives!$R$7:$R$16,MATCH($C28,Initiatives!$C$7:$C$16,0)))))</f>
        <v>Excluded</v>
      </c>
      <c r="G28" s="16" t="n">
        <f aca="false">INDEX('Cash Flow'!$D$25:$I$204,(MATCH($C28,'Cash Flow'!$L$7:$L$16,0)-1)*18+6,$D28+1)</f>
        <v>0</v>
      </c>
      <c r="H28" s="47"/>
      <c r="I28" s="17" t="str">
        <f aca="false">IF(COUNT(G28:H28)=2,H28-G28,"n.a.")</f>
        <v>n.a.</v>
      </c>
      <c r="J28" s="17" t="n">
        <f aca="false">IF(COUNT(G28,M28)=2,G28-M28,"n.a.")</f>
        <v>0</v>
      </c>
      <c r="K28" s="47"/>
      <c r="L28" s="17" t="str">
        <f aca="false">IF(COUNT(J28:K28)=2,J28-K28,"n.a.")</f>
        <v>n.a.</v>
      </c>
      <c r="M28" s="16" t="n">
        <f aca="false">INDEX('Cash Flow'!$D$25:$I$204,(MATCH($C28,'Cash Flow'!$L$7:$L$16,0)-1)*18+13,$D28+1)</f>
        <v>0</v>
      </c>
      <c r="N28" s="17" t="str">
        <f aca="false">IF(COUNT(H28,K28)=2,H28-K28,"n.a.")</f>
        <v>n.a.</v>
      </c>
      <c r="O28" s="17" t="str">
        <f aca="false">IF(COUNT(M28:N28)=2,N28-M28,"n.a.")</f>
        <v>n.a.</v>
      </c>
      <c r="P28" s="5"/>
      <c r="Q28" s="2"/>
      <c r="R28" s="2"/>
      <c r="S28" s="2"/>
      <c r="T28" s="2"/>
      <c r="U28" s="2"/>
      <c r="V28" s="2"/>
      <c r="W28" s="2"/>
      <c r="X28" s="2"/>
      <c r="Y28" s="2"/>
      <c r="Z28" s="2"/>
      <c r="AA28" s="2"/>
      <c r="AB28" s="2"/>
      <c r="AC28" s="2"/>
      <c r="AD28" s="2"/>
    </row>
    <row r="29" customFormat="false" ht="37.5" hidden="false" customHeight="true" outlineLevel="0" collapsed="false">
      <c r="A29" s="1"/>
      <c r="B29" s="1"/>
      <c r="C29" s="2" t="s">
        <v>98</v>
      </c>
      <c r="D29" s="2" t="n">
        <v>4</v>
      </c>
      <c r="E29" s="46" t="str">
        <f aca="false">IF(COUNTIFS(Initiatives!$C$7:$C$16,$C29)&lt;&gt;1,"Invalid ID",IF(INDEX(Initiatives!$AB$7:$AB$16,MATCH($C29,Initiatives!$C$7:$C$16,0))="No","Excluded",IF(INDEX(Initiatives!$D$7:$D$16,MATCH($C29,Initiatives!$C$7:$C$16,0))="","Missing input",INDEX(Initiatives!$D$7:$D$16,MATCH($C29,Initiatives!$C$7:$C$16,0)))))</f>
        <v>Excluded</v>
      </c>
      <c r="F29" s="46" t="str">
        <f aca="false">IF(COUNTIFS(Initiatives!$C$7:$C$16,$C29)&lt;&gt;1,"Invalid ID",IF(INDEX(Initiatives!$AB$7:$AB$16,MATCH($C29,Initiatives!$C$7:$C$16,0))="No","Excluded",IF(INDEX(Initiatives!$R$7:$R$16,MATCH($C29,Initiatives!$C$7:$C$16,0))="","Missing input",INDEX(Initiatives!$R$7:$R$16,MATCH($C29,Initiatives!$C$7:$C$16,0)))))</f>
        <v>Excluded</v>
      </c>
      <c r="G29" s="16" t="n">
        <f aca="false">INDEX('Cash Flow'!$D$25:$I$204,(MATCH($C29,'Cash Flow'!$L$7:$L$16,0)-1)*18+6,$D29+1)</f>
        <v>0</v>
      </c>
      <c r="H29" s="47"/>
      <c r="I29" s="17" t="str">
        <f aca="false">IF(COUNT(G29:H29)=2,H29-G29,"n.a.")</f>
        <v>n.a.</v>
      </c>
      <c r="J29" s="17" t="n">
        <f aca="false">IF(COUNT(G29,M29)=2,G29-M29,"n.a.")</f>
        <v>0</v>
      </c>
      <c r="K29" s="47"/>
      <c r="L29" s="17" t="str">
        <f aca="false">IF(COUNT(J29:K29)=2,J29-K29,"n.a.")</f>
        <v>n.a.</v>
      </c>
      <c r="M29" s="16" t="n">
        <f aca="false">INDEX('Cash Flow'!$D$25:$I$204,(MATCH($C29,'Cash Flow'!$L$7:$L$16,0)-1)*18+13,$D29+1)</f>
        <v>0</v>
      </c>
      <c r="N29" s="17" t="str">
        <f aca="false">IF(COUNT(H29,K29)=2,H29-K29,"n.a.")</f>
        <v>n.a.</v>
      </c>
      <c r="O29" s="17" t="str">
        <f aca="false">IF(COUNT(M29:N29)=2,N29-M29,"n.a.")</f>
        <v>n.a.</v>
      </c>
      <c r="P29" s="5"/>
      <c r="Q29" s="2"/>
      <c r="R29" s="2"/>
      <c r="S29" s="2"/>
      <c r="T29" s="2"/>
      <c r="U29" s="2"/>
      <c r="V29" s="2"/>
      <c r="W29" s="2"/>
      <c r="X29" s="2"/>
      <c r="Y29" s="2"/>
      <c r="Z29" s="2"/>
      <c r="AA29" s="2"/>
      <c r="AB29" s="2"/>
      <c r="AC29" s="2"/>
      <c r="AD29" s="2"/>
    </row>
    <row r="30" customFormat="false" ht="37.5" hidden="false" customHeight="true" outlineLevel="0" collapsed="false">
      <c r="A30" s="1"/>
      <c r="B30" s="1"/>
      <c r="C30" s="2" t="s">
        <v>98</v>
      </c>
      <c r="D30" s="2" t="n">
        <v>5</v>
      </c>
      <c r="E30" s="46" t="str">
        <f aca="false">IF(COUNTIFS(Initiatives!$C$7:$C$16,$C30)&lt;&gt;1,"Invalid ID",IF(INDEX(Initiatives!$AB$7:$AB$16,MATCH($C30,Initiatives!$C$7:$C$16,0))="No","Excluded",IF(INDEX(Initiatives!$D$7:$D$16,MATCH($C30,Initiatives!$C$7:$C$16,0))="","Missing input",INDEX(Initiatives!$D$7:$D$16,MATCH($C30,Initiatives!$C$7:$C$16,0)))))</f>
        <v>Excluded</v>
      </c>
      <c r="F30" s="46" t="str">
        <f aca="false">IF(COUNTIFS(Initiatives!$C$7:$C$16,$C30)&lt;&gt;1,"Invalid ID",IF(INDEX(Initiatives!$AB$7:$AB$16,MATCH($C30,Initiatives!$C$7:$C$16,0))="No","Excluded",IF(INDEX(Initiatives!$R$7:$R$16,MATCH($C30,Initiatives!$C$7:$C$16,0))="","Missing input",INDEX(Initiatives!$R$7:$R$16,MATCH($C30,Initiatives!$C$7:$C$16,0)))))</f>
        <v>Excluded</v>
      </c>
      <c r="G30" s="16" t="n">
        <f aca="false">INDEX('Cash Flow'!$D$25:$I$204,(MATCH($C30,'Cash Flow'!$L$7:$L$16,0)-1)*18+6,$D30+1)</f>
        <v>0</v>
      </c>
      <c r="H30" s="47"/>
      <c r="I30" s="17" t="str">
        <f aca="false">IF(COUNT(G30:H30)=2,H30-G30,"n.a.")</f>
        <v>n.a.</v>
      </c>
      <c r="J30" s="17" t="n">
        <f aca="false">IF(COUNT(G30,M30)=2,G30-M30,"n.a.")</f>
        <v>0</v>
      </c>
      <c r="K30" s="47"/>
      <c r="L30" s="17" t="str">
        <f aca="false">IF(COUNT(J30:K30)=2,J30-K30,"n.a.")</f>
        <v>n.a.</v>
      </c>
      <c r="M30" s="16" t="n">
        <f aca="false">INDEX('Cash Flow'!$D$25:$I$204,(MATCH($C30,'Cash Flow'!$L$7:$L$16,0)-1)*18+13,$D30+1)</f>
        <v>0</v>
      </c>
      <c r="N30" s="17" t="str">
        <f aca="false">IF(COUNT(H30,K30)=2,H30-K30,"n.a.")</f>
        <v>n.a.</v>
      </c>
      <c r="O30" s="17" t="str">
        <f aca="false">IF(COUNT(M30:N30)=2,N30-M30,"n.a.")</f>
        <v>n.a.</v>
      </c>
      <c r="P30" s="5"/>
      <c r="Q30" s="2"/>
      <c r="R30" s="2"/>
      <c r="S30" s="2"/>
      <c r="T30" s="2"/>
      <c r="U30" s="2"/>
      <c r="V30" s="2"/>
      <c r="W30" s="2"/>
      <c r="X30" s="2"/>
      <c r="Y30" s="2"/>
      <c r="Z30" s="2"/>
      <c r="AA30" s="2"/>
      <c r="AB30" s="2"/>
      <c r="AC30" s="2"/>
      <c r="AD30" s="2"/>
    </row>
    <row r="31" customFormat="false" ht="37.5" hidden="false" customHeight="true" outlineLevel="0" collapsed="false">
      <c r="A31" s="1"/>
      <c r="B31" s="1"/>
      <c r="C31" s="2" t="s">
        <v>100</v>
      </c>
      <c r="D31" s="2" t="n">
        <v>0</v>
      </c>
      <c r="E31" s="46" t="str">
        <f aca="false">IF(COUNTIFS(Initiatives!$C$7:$C$16,$C31)&lt;&gt;1,"Invalid ID",IF(INDEX(Initiatives!$AB$7:$AB$16,MATCH($C31,Initiatives!$C$7:$C$16,0))="No","Excluded",IF(INDEX(Initiatives!$D$7:$D$16,MATCH($C31,Initiatives!$C$7:$C$16,0))="","Missing input",INDEX(Initiatives!$D$7:$D$16,MATCH($C31,Initiatives!$C$7:$C$16,0)))))</f>
        <v>Excluded</v>
      </c>
      <c r="F31" s="46" t="str">
        <f aca="false">IF(COUNTIFS(Initiatives!$C$7:$C$16,$C31)&lt;&gt;1,"Invalid ID",IF(INDEX(Initiatives!$AB$7:$AB$16,MATCH($C31,Initiatives!$C$7:$C$16,0))="No","Excluded",IF(INDEX(Initiatives!$R$7:$R$16,MATCH($C31,Initiatives!$C$7:$C$16,0))="","Missing input",INDEX(Initiatives!$R$7:$R$16,MATCH($C31,Initiatives!$C$7:$C$16,0)))))</f>
        <v>Excluded</v>
      </c>
      <c r="G31" s="16" t="n">
        <f aca="false">INDEX('Cash Flow'!$D$25:$I$204,(MATCH($C31,'Cash Flow'!$L$7:$L$16,0)-1)*18+6,$D31+1)</f>
        <v>0</v>
      </c>
      <c r="H31" s="47"/>
      <c r="I31" s="17" t="str">
        <f aca="false">IF(COUNT(G31:H31)=2,H31-G31,"n.a.")</f>
        <v>n.a.</v>
      </c>
      <c r="J31" s="17" t="n">
        <f aca="false">IF(COUNT(G31,M31)=2,G31-M31,"n.a.")</f>
        <v>0</v>
      </c>
      <c r="K31" s="47"/>
      <c r="L31" s="17" t="str">
        <f aca="false">IF(COUNT(J31:K31)=2,J31-K31,"n.a.")</f>
        <v>n.a.</v>
      </c>
      <c r="M31" s="16" t="n">
        <f aca="false">INDEX('Cash Flow'!$D$25:$I$204,(MATCH($C31,'Cash Flow'!$L$7:$L$16,0)-1)*18+13,$D31+1)</f>
        <v>0</v>
      </c>
      <c r="N31" s="17" t="str">
        <f aca="false">IF(COUNT(H31,K31)=2,H31-K31,"n.a.")</f>
        <v>n.a.</v>
      </c>
      <c r="O31" s="17" t="str">
        <f aca="false">IF(COUNT(M31:N31)=2,N31-M31,"n.a.")</f>
        <v>n.a.</v>
      </c>
      <c r="P31" s="5"/>
      <c r="Q31" s="2"/>
      <c r="R31" s="2"/>
      <c r="S31" s="2"/>
      <c r="T31" s="2"/>
      <c r="U31" s="2"/>
      <c r="V31" s="2"/>
      <c r="W31" s="2"/>
      <c r="X31" s="2"/>
      <c r="Y31" s="2"/>
      <c r="Z31" s="2"/>
      <c r="AA31" s="2"/>
      <c r="AB31" s="2"/>
      <c r="AC31" s="2"/>
      <c r="AD31" s="2"/>
    </row>
    <row r="32" customFormat="false" ht="37.5" hidden="false" customHeight="true" outlineLevel="0" collapsed="false">
      <c r="A32" s="1"/>
      <c r="B32" s="1"/>
      <c r="C32" s="2" t="s">
        <v>100</v>
      </c>
      <c r="D32" s="2" t="n">
        <v>1</v>
      </c>
      <c r="E32" s="46" t="str">
        <f aca="false">IF(COUNTIFS(Initiatives!$C$7:$C$16,$C32)&lt;&gt;1,"Invalid ID",IF(INDEX(Initiatives!$AB$7:$AB$16,MATCH($C32,Initiatives!$C$7:$C$16,0))="No","Excluded",IF(INDEX(Initiatives!$D$7:$D$16,MATCH($C32,Initiatives!$C$7:$C$16,0))="","Missing input",INDEX(Initiatives!$D$7:$D$16,MATCH($C32,Initiatives!$C$7:$C$16,0)))))</f>
        <v>Excluded</v>
      </c>
      <c r="F32" s="46" t="str">
        <f aca="false">IF(COUNTIFS(Initiatives!$C$7:$C$16,$C32)&lt;&gt;1,"Invalid ID",IF(INDEX(Initiatives!$AB$7:$AB$16,MATCH($C32,Initiatives!$C$7:$C$16,0))="No","Excluded",IF(INDEX(Initiatives!$R$7:$R$16,MATCH($C32,Initiatives!$C$7:$C$16,0))="","Missing input",INDEX(Initiatives!$R$7:$R$16,MATCH($C32,Initiatives!$C$7:$C$16,0)))))</f>
        <v>Excluded</v>
      </c>
      <c r="G32" s="16" t="n">
        <f aca="false">INDEX('Cash Flow'!$D$25:$I$204,(MATCH($C32,'Cash Flow'!$L$7:$L$16,0)-1)*18+6,$D32+1)</f>
        <v>0</v>
      </c>
      <c r="H32" s="47"/>
      <c r="I32" s="17" t="str">
        <f aca="false">IF(COUNT(G32:H32)=2,H32-G32,"n.a.")</f>
        <v>n.a.</v>
      </c>
      <c r="J32" s="17" t="n">
        <f aca="false">IF(COUNT(G32,M32)=2,G32-M32,"n.a.")</f>
        <v>0</v>
      </c>
      <c r="K32" s="47"/>
      <c r="L32" s="17" t="str">
        <f aca="false">IF(COUNT(J32:K32)=2,J32-K32,"n.a.")</f>
        <v>n.a.</v>
      </c>
      <c r="M32" s="16" t="n">
        <f aca="false">INDEX('Cash Flow'!$D$25:$I$204,(MATCH($C32,'Cash Flow'!$L$7:$L$16,0)-1)*18+13,$D32+1)</f>
        <v>0</v>
      </c>
      <c r="N32" s="17" t="str">
        <f aca="false">IF(COUNT(H32,K32)=2,H32-K32,"n.a.")</f>
        <v>n.a.</v>
      </c>
      <c r="O32" s="17" t="str">
        <f aca="false">IF(COUNT(M32:N32)=2,N32-M32,"n.a.")</f>
        <v>n.a.</v>
      </c>
      <c r="P32" s="5"/>
      <c r="Q32" s="2"/>
      <c r="R32" s="2"/>
      <c r="S32" s="2"/>
      <c r="T32" s="2"/>
      <c r="U32" s="2"/>
      <c r="V32" s="2"/>
      <c r="W32" s="2"/>
      <c r="X32" s="2"/>
      <c r="Y32" s="2"/>
      <c r="Z32" s="2"/>
      <c r="AA32" s="2"/>
      <c r="AB32" s="2"/>
      <c r="AC32" s="2"/>
      <c r="AD32" s="2"/>
    </row>
    <row r="33" customFormat="false" ht="37.5" hidden="false" customHeight="true" outlineLevel="0" collapsed="false">
      <c r="A33" s="1"/>
      <c r="B33" s="1"/>
      <c r="C33" s="2" t="s">
        <v>100</v>
      </c>
      <c r="D33" s="2" t="n">
        <v>2</v>
      </c>
      <c r="E33" s="46" t="str">
        <f aca="false">IF(COUNTIFS(Initiatives!$C$7:$C$16,$C33)&lt;&gt;1,"Invalid ID",IF(INDEX(Initiatives!$AB$7:$AB$16,MATCH($C33,Initiatives!$C$7:$C$16,0))="No","Excluded",IF(INDEX(Initiatives!$D$7:$D$16,MATCH($C33,Initiatives!$C$7:$C$16,0))="","Missing input",INDEX(Initiatives!$D$7:$D$16,MATCH($C33,Initiatives!$C$7:$C$16,0)))))</f>
        <v>Excluded</v>
      </c>
      <c r="F33" s="46" t="str">
        <f aca="false">IF(COUNTIFS(Initiatives!$C$7:$C$16,$C33)&lt;&gt;1,"Invalid ID",IF(INDEX(Initiatives!$AB$7:$AB$16,MATCH($C33,Initiatives!$C$7:$C$16,0))="No","Excluded",IF(INDEX(Initiatives!$R$7:$R$16,MATCH($C33,Initiatives!$C$7:$C$16,0))="","Missing input",INDEX(Initiatives!$R$7:$R$16,MATCH($C33,Initiatives!$C$7:$C$16,0)))))</f>
        <v>Excluded</v>
      </c>
      <c r="G33" s="16" t="n">
        <f aca="false">INDEX('Cash Flow'!$D$25:$I$204,(MATCH($C33,'Cash Flow'!$L$7:$L$16,0)-1)*18+6,$D33+1)</f>
        <v>0</v>
      </c>
      <c r="H33" s="47"/>
      <c r="I33" s="17" t="str">
        <f aca="false">IF(COUNT(G33:H33)=2,H33-G33,"n.a.")</f>
        <v>n.a.</v>
      </c>
      <c r="J33" s="17" t="n">
        <f aca="false">IF(COUNT(G33,M33)=2,G33-M33,"n.a.")</f>
        <v>0</v>
      </c>
      <c r="K33" s="47"/>
      <c r="L33" s="17" t="str">
        <f aca="false">IF(COUNT(J33:K33)=2,J33-K33,"n.a.")</f>
        <v>n.a.</v>
      </c>
      <c r="M33" s="16" t="n">
        <f aca="false">INDEX('Cash Flow'!$D$25:$I$204,(MATCH($C33,'Cash Flow'!$L$7:$L$16,0)-1)*18+13,$D33+1)</f>
        <v>0</v>
      </c>
      <c r="N33" s="17" t="str">
        <f aca="false">IF(COUNT(H33,K33)=2,H33-K33,"n.a.")</f>
        <v>n.a.</v>
      </c>
      <c r="O33" s="17" t="str">
        <f aca="false">IF(COUNT(M33:N33)=2,N33-M33,"n.a.")</f>
        <v>n.a.</v>
      </c>
      <c r="P33" s="5"/>
      <c r="Q33" s="2"/>
      <c r="R33" s="2"/>
      <c r="S33" s="2"/>
      <c r="T33" s="2"/>
      <c r="U33" s="2"/>
      <c r="V33" s="2"/>
      <c r="W33" s="2"/>
      <c r="X33" s="2"/>
      <c r="Y33" s="2"/>
      <c r="Z33" s="2"/>
      <c r="AA33" s="2"/>
      <c r="AB33" s="2"/>
      <c r="AC33" s="2"/>
      <c r="AD33" s="2"/>
    </row>
    <row r="34" customFormat="false" ht="37.5" hidden="false" customHeight="true" outlineLevel="0" collapsed="false">
      <c r="A34" s="1"/>
      <c r="B34" s="1"/>
      <c r="C34" s="2" t="s">
        <v>100</v>
      </c>
      <c r="D34" s="2" t="n">
        <v>3</v>
      </c>
      <c r="E34" s="46" t="str">
        <f aca="false">IF(COUNTIFS(Initiatives!$C$7:$C$16,$C34)&lt;&gt;1,"Invalid ID",IF(INDEX(Initiatives!$AB$7:$AB$16,MATCH($C34,Initiatives!$C$7:$C$16,0))="No","Excluded",IF(INDEX(Initiatives!$D$7:$D$16,MATCH($C34,Initiatives!$C$7:$C$16,0))="","Missing input",INDEX(Initiatives!$D$7:$D$16,MATCH($C34,Initiatives!$C$7:$C$16,0)))))</f>
        <v>Excluded</v>
      </c>
      <c r="F34" s="46" t="str">
        <f aca="false">IF(COUNTIFS(Initiatives!$C$7:$C$16,$C34)&lt;&gt;1,"Invalid ID",IF(INDEX(Initiatives!$AB$7:$AB$16,MATCH($C34,Initiatives!$C$7:$C$16,0))="No","Excluded",IF(INDEX(Initiatives!$R$7:$R$16,MATCH($C34,Initiatives!$C$7:$C$16,0))="","Missing input",INDEX(Initiatives!$R$7:$R$16,MATCH($C34,Initiatives!$C$7:$C$16,0)))))</f>
        <v>Excluded</v>
      </c>
      <c r="G34" s="16" t="n">
        <f aca="false">INDEX('Cash Flow'!$D$25:$I$204,(MATCH($C34,'Cash Flow'!$L$7:$L$16,0)-1)*18+6,$D34+1)</f>
        <v>0</v>
      </c>
      <c r="H34" s="47"/>
      <c r="I34" s="17" t="str">
        <f aca="false">IF(COUNT(G34:H34)=2,H34-G34,"n.a.")</f>
        <v>n.a.</v>
      </c>
      <c r="J34" s="17" t="n">
        <f aca="false">IF(COUNT(G34,M34)=2,G34-M34,"n.a.")</f>
        <v>0</v>
      </c>
      <c r="K34" s="47"/>
      <c r="L34" s="17" t="str">
        <f aca="false">IF(COUNT(J34:K34)=2,J34-K34,"n.a.")</f>
        <v>n.a.</v>
      </c>
      <c r="M34" s="16" t="n">
        <f aca="false">INDEX('Cash Flow'!$D$25:$I$204,(MATCH($C34,'Cash Flow'!$L$7:$L$16,0)-1)*18+13,$D34+1)</f>
        <v>0</v>
      </c>
      <c r="N34" s="17" t="str">
        <f aca="false">IF(COUNT(H34,K34)=2,H34-K34,"n.a.")</f>
        <v>n.a.</v>
      </c>
      <c r="O34" s="17" t="str">
        <f aca="false">IF(COUNT(M34:N34)=2,N34-M34,"n.a.")</f>
        <v>n.a.</v>
      </c>
      <c r="P34" s="5"/>
      <c r="Q34" s="2"/>
      <c r="R34" s="2"/>
      <c r="S34" s="2"/>
      <c r="T34" s="2"/>
      <c r="U34" s="2"/>
      <c r="V34" s="2"/>
      <c r="W34" s="2"/>
      <c r="X34" s="2"/>
      <c r="Y34" s="2"/>
      <c r="Z34" s="2"/>
      <c r="AA34" s="2"/>
      <c r="AB34" s="2"/>
      <c r="AC34" s="2"/>
      <c r="AD34" s="2"/>
    </row>
    <row r="35" customFormat="false" ht="37.5" hidden="false" customHeight="true" outlineLevel="0" collapsed="false">
      <c r="A35" s="1"/>
      <c r="B35" s="1"/>
      <c r="C35" s="2" t="s">
        <v>100</v>
      </c>
      <c r="D35" s="2" t="n">
        <v>4</v>
      </c>
      <c r="E35" s="46" t="str">
        <f aca="false">IF(COUNTIFS(Initiatives!$C$7:$C$16,$C35)&lt;&gt;1,"Invalid ID",IF(INDEX(Initiatives!$AB$7:$AB$16,MATCH($C35,Initiatives!$C$7:$C$16,0))="No","Excluded",IF(INDEX(Initiatives!$D$7:$D$16,MATCH($C35,Initiatives!$C$7:$C$16,0))="","Missing input",INDEX(Initiatives!$D$7:$D$16,MATCH($C35,Initiatives!$C$7:$C$16,0)))))</f>
        <v>Excluded</v>
      </c>
      <c r="F35" s="46" t="str">
        <f aca="false">IF(COUNTIFS(Initiatives!$C$7:$C$16,$C35)&lt;&gt;1,"Invalid ID",IF(INDEX(Initiatives!$AB$7:$AB$16,MATCH($C35,Initiatives!$C$7:$C$16,0))="No","Excluded",IF(INDEX(Initiatives!$R$7:$R$16,MATCH($C35,Initiatives!$C$7:$C$16,0))="","Missing input",INDEX(Initiatives!$R$7:$R$16,MATCH($C35,Initiatives!$C$7:$C$16,0)))))</f>
        <v>Excluded</v>
      </c>
      <c r="G35" s="16" t="n">
        <f aca="false">INDEX('Cash Flow'!$D$25:$I$204,(MATCH($C35,'Cash Flow'!$L$7:$L$16,0)-1)*18+6,$D35+1)</f>
        <v>0</v>
      </c>
      <c r="H35" s="47"/>
      <c r="I35" s="17" t="str">
        <f aca="false">IF(COUNT(G35:H35)=2,H35-G35,"n.a.")</f>
        <v>n.a.</v>
      </c>
      <c r="J35" s="17" t="n">
        <f aca="false">IF(COUNT(G35,M35)=2,G35-M35,"n.a.")</f>
        <v>0</v>
      </c>
      <c r="K35" s="47"/>
      <c r="L35" s="17" t="str">
        <f aca="false">IF(COUNT(J35:K35)=2,J35-K35,"n.a.")</f>
        <v>n.a.</v>
      </c>
      <c r="M35" s="16" t="n">
        <f aca="false">INDEX('Cash Flow'!$D$25:$I$204,(MATCH($C35,'Cash Flow'!$L$7:$L$16,0)-1)*18+13,$D35+1)</f>
        <v>0</v>
      </c>
      <c r="N35" s="17" t="str">
        <f aca="false">IF(COUNT(H35,K35)=2,H35-K35,"n.a.")</f>
        <v>n.a.</v>
      </c>
      <c r="O35" s="17" t="str">
        <f aca="false">IF(COUNT(M35:N35)=2,N35-M35,"n.a.")</f>
        <v>n.a.</v>
      </c>
      <c r="P35" s="5"/>
      <c r="Q35" s="2"/>
      <c r="R35" s="2"/>
      <c r="S35" s="2"/>
      <c r="T35" s="2"/>
      <c r="U35" s="2"/>
      <c r="V35" s="2"/>
      <c r="W35" s="2"/>
      <c r="X35" s="2"/>
      <c r="Y35" s="2"/>
      <c r="Z35" s="2"/>
      <c r="AA35" s="2"/>
      <c r="AB35" s="2"/>
      <c r="AC35" s="2"/>
      <c r="AD35" s="2"/>
    </row>
    <row r="36" customFormat="false" ht="37.5" hidden="false" customHeight="true" outlineLevel="0" collapsed="false">
      <c r="A36" s="1"/>
      <c r="B36" s="1"/>
      <c r="C36" s="2" t="s">
        <v>100</v>
      </c>
      <c r="D36" s="2" t="n">
        <v>5</v>
      </c>
      <c r="E36" s="46" t="str">
        <f aca="false">IF(COUNTIFS(Initiatives!$C$7:$C$16,$C36)&lt;&gt;1,"Invalid ID",IF(INDEX(Initiatives!$AB$7:$AB$16,MATCH($C36,Initiatives!$C$7:$C$16,0))="No","Excluded",IF(INDEX(Initiatives!$D$7:$D$16,MATCH($C36,Initiatives!$C$7:$C$16,0))="","Missing input",INDEX(Initiatives!$D$7:$D$16,MATCH($C36,Initiatives!$C$7:$C$16,0)))))</f>
        <v>Excluded</v>
      </c>
      <c r="F36" s="46" t="str">
        <f aca="false">IF(COUNTIFS(Initiatives!$C$7:$C$16,$C36)&lt;&gt;1,"Invalid ID",IF(INDEX(Initiatives!$AB$7:$AB$16,MATCH($C36,Initiatives!$C$7:$C$16,0))="No","Excluded",IF(INDEX(Initiatives!$R$7:$R$16,MATCH($C36,Initiatives!$C$7:$C$16,0))="","Missing input",INDEX(Initiatives!$R$7:$R$16,MATCH($C36,Initiatives!$C$7:$C$16,0)))))</f>
        <v>Excluded</v>
      </c>
      <c r="G36" s="16" t="n">
        <f aca="false">INDEX('Cash Flow'!$D$25:$I$204,(MATCH($C36,'Cash Flow'!$L$7:$L$16,0)-1)*18+6,$D36+1)</f>
        <v>0</v>
      </c>
      <c r="H36" s="47"/>
      <c r="I36" s="17" t="str">
        <f aca="false">IF(COUNT(G36:H36)=2,H36-G36,"n.a.")</f>
        <v>n.a.</v>
      </c>
      <c r="J36" s="17" t="n">
        <f aca="false">IF(COUNT(G36,M36)=2,G36-M36,"n.a.")</f>
        <v>0</v>
      </c>
      <c r="K36" s="47"/>
      <c r="L36" s="17" t="str">
        <f aca="false">IF(COUNT(J36:K36)=2,J36-K36,"n.a.")</f>
        <v>n.a.</v>
      </c>
      <c r="M36" s="16" t="n">
        <f aca="false">INDEX('Cash Flow'!$D$25:$I$204,(MATCH($C36,'Cash Flow'!$L$7:$L$16,0)-1)*18+13,$D36+1)</f>
        <v>0</v>
      </c>
      <c r="N36" s="17" t="str">
        <f aca="false">IF(COUNT(H36,K36)=2,H36-K36,"n.a.")</f>
        <v>n.a.</v>
      </c>
      <c r="O36" s="17" t="str">
        <f aca="false">IF(COUNT(M36:N36)=2,N36-M36,"n.a.")</f>
        <v>n.a.</v>
      </c>
      <c r="P36" s="5"/>
      <c r="Q36" s="2"/>
      <c r="R36" s="2"/>
      <c r="S36" s="2"/>
      <c r="T36" s="2"/>
      <c r="U36" s="2"/>
      <c r="V36" s="2"/>
      <c r="W36" s="2"/>
      <c r="X36" s="2"/>
      <c r="Y36" s="2"/>
      <c r="Z36" s="2"/>
      <c r="AA36" s="2"/>
      <c r="AB36" s="2"/>
      <c r="AC36" s="2"/>
      <c r="AD36" s="2"/>
    </row>
    <row r="37" customFormat="false" ht="37.5" hidden="false" customHeight="true" outlineLevel="0" collapsed="false">
      <c r="A37" s="1"/>
      <c r="B37" s="1"/>
      <c r="C37" s="2" t="s">
        <v>102</v>
      </c>
      <c r="D37" s="2" t="n">
        <v>0</v>
      </c>
      <c r="E37" s="46" t="str">
        <f aca="false">IF(COUNTIFS(Initiatives!$C$7:$C$16,$C37)&lt;&gt;1,"Invalid ID",IF(INDEX(Initiatives!$AB$7:$AB$16,MATCH($C37,Initiatives!$C$7:$C$16,0))="No","Excluded",IF(INDEX(Initiatives!$D$7:$D$16,MATCH($C37,Initiatives!$C$7:$C$16,0))="","Missing input",INDEX(Initiatives!$D$7:$D$16,MATCH($C37,Initiatives!$C$7:$C$16,0)))))</f>
        <v>Excluded</v>
      </c>
      <c r="F37" s="46" t="str">
        <f aca="false">IF(COUNTIFS(Initiatives!$C$7:$C$16,$C37)&lt;&gt;1,"Invalid ID",IF(INDEX(Initiatives!$AB$7:$AB$16,MATCH($C37,Initiatives!$C$7:$C$16,0))="No","Excluded",IF(INDEX(Initiatives!$R$7:$R$16,MATCH($C37,Initiatives!$C$7:$C$16,0))="","Missing input",INDEX(Initiatives!$R$7:$R$16,MATCH($C37,Initiatives!$C$7:$C$16,0)))))</f>
        <v>Excluded</v>
      </c>
      <c r="G37" s="16" t="n">
        <f aca="false">INDEX('Cash Flow'!$D$25:$I$204,(MATCH($C37,'Cash Flow'!$L$7:$L$16,0)-1)*18+6,$D37+1)</f>
        <v>0</v>
      </c>
      <c r="H37" s="47"/>
      <c r="I37" s="17" t="str">
        <f aca="false">IF(COUNT(G37:H37)=2,H37-G37,"n.a.")</f>
        <v>n.a.</v>
      </c>
      <c r="J37" s="17" t="n">
        <f aca="false">IF(COUNT(G37,M37)=2,G37-M37,"n.a.")</f>
        <v>0</v>
      </c>
      <c r="K37" s="47"/>
      <c r="L37" s="17" t="str">
        <f aca="false">IF(COUNT(J37:K37)=2,J37-K37,"n.a.")</f>
        <v>n.a.</v>
      </c>
      <c r="M37" s="16" t="n">
        <f aca="false">INDEX('Cash Flow'!$D$25:$I$204,(MATCH($C37,'Cash Flow'!$L$7:$L$16,0)-1)*18+13,$D37+1)</f>
        <v>0</v>
      </c>
      <c r="N37" s="17" t="str">
        <f aca="false">IF(COUNT(H37,K37)=2,H37-K37,"n.a.")</f>
        <v>n.a.</v>
      </c>
      <c r="O37" s="17" t="str">
        <f aca="false">IF(COUNT(M37:N37)=2,N37-M37,"n.a.")</f>
        <v>n.a.</v>
      </c>
      <c r="P37" s="5"/>
      <c r="Q37" s="2"/>
      <c r="R37" s="2"/>
      <c r="S37" s="2"/>
      <c r="T37" s="2"/>
      <c r="U37" s="2"/>
      <c r="V37" s="2"/>
      <c r="W37" s="2"/>
      <c r="X37" s="2"/>
      <c r="Y37" s="2"/>
      <c r="Z37" s="2"/>
      <c r="AA37" s="2"/>
      <c r="AB37" s="2"/>
      <c r="AC37" s="2"/>
      <c r="AD37" s="2"/>
    </row>
    <row r="38" customFormat="false" ht="37.5" hidden="false" customHeight="true" outlineLevel="0" collapsed="false">
      <c r="A38" s="1"/>
      <c r="B38" s="1"/>
      <c r="C38" s="2" t="s">
        <v>102</v>
      </c>
      <c r="D38" s="2" t="n">
        <v>1</v>
      </c>
      <c r="E38" s="46" t="str">
        <f aca="false">IF(COUNTIFS(Initiatives!$C$7:$C$16,$C38)&lt;&gt;1,"Invalid ID",IF(INDEX(Initiatives!$AB$7:$AB$16,MATCH($C38,Initiatives!$C$7:$C$16,0))="No","Excluded",IF(INDEX(Initiatives!$D$7:$D$16,MATCH($C38,Initiatives!$C$7:$C$16,0))="","Missing input",INDEX(Initiatives!$D$7:$D$16,MATCH($C38,Initiatives!$C$7:$C$16,0)))))</f>
        <v>Excluded</v>
      </c>
      <c r="F38" s="46" t="str">
        <f aca="false">IF(COUNTIFS(Initiatives!$C$7:$C$16,$C38)&lt;&gt;1,"Invalid ID",IF(INDEX(Initiatives!$AB$7:$AB$16,MATCH($C38,Initiatives!$C$7:$C$16,0))="No","Excluded",IF(INDEX(Initiatives!$R$7:$R$16,MATCH($C38,Initiatives!$C$7:$C$16,0))="","Missing input",INDEX(Initiatives!$R$7:$R$16,MATCH($C38,Initiatives!$C$7:$C$16,0)))))</f>
        <v>Excluded</v>
      </c>
      <c r="G38" s="16" t="n">
        <f aca="false">INDEX('Cash Flow'!$D$25:$I$204,(MATCH($C38,'Cash Flow'!$L$7:$L$16,0)-1)*18+6,$D38+1)</f>
        <v>0</v>
      </c>
      <c r="H38" s="47"/>
      <c r="I38" s="17" t="str">
        <f aca="false">IF(COUNT(G38:H38)=2,H38-G38,"n.a.")</f>
        <v>n.a.</v>
      </c>
      <c r="J38" s="17" t="n">
        <f aca="false">IF(COUNT(G38,M38)=2,G38-M38,"n.a.")</f>
        <v>0</v>
      </c>
      <c r="K38" s="47"/>
      <c r="L38" s="17" t="str">
        <f aca="false">IF(COUNT(J38:K38)=2,J38-K38,"n.a.")</f>
        <v>n.a.</v>
      </c>
      <c r="M38" s="16" t="n">
        <f aca="false">INDEX('Cash Flow'!$D$25:$I$204,(MATCH($C38,'Cash Flow'!$L$7:$L$16,0)-1)*18+13,$D38+1)</f>
        <v>0</v>
      </c>
      <c r="N38" s="17" t="str">
        <f aca="false">IF(COUNT(H38,K38)=2,H38-K38,"n.a.")</f>
        <v>n.a.</v>
      </c>
      <c r="O38" s="17" t="str">
        <f aca="false">IF(COUNT(M38:N38)=2,N38-M38,"n.a.")</f>
        <v>n.a.</v>
      </c>
      <c r="P38" s="5"/>
      <c r="Q38" s="2"/>
      <c r="R38" s="2"/>
      <c r="S38" s="2"/>
      <c r="T38" s="2"/>
      <c r="U38" s="2"/>
      <c r="V38" s="2"/>
      <c r="W38" s="2"/>
      <c r="X38" s="2"/>
      <c r="Y38" s="2"/>
      <c r="Z38" s="2"/>
      <c r="AA38" s="2"/>
      <c r="AB38" s="2"/>
      <c r="AC38" s="2"/>
      <c r="AD38" s="2"/>
    </row>
    <row r="39" customFormat="false" ht="37.5" hidden="false" customHeight="true" outlineLevel="0" collapsed="false">
      <c r="A39" s="1"/>
      <c r="B39" s="1"/>
      <c r="C39" s="2" t="s">
        <v>102</v>
      </c>
      <c r="D39" s="2" t="n">
        <v>2</v>
      </c>
      <c r="E39" s="46" t="str">
        <f aca="false">IF(COUNTIFS(Initiatives!$C$7:$C$16,$C39)&lt;&gt;1,"Invalid ID",IF(INDEX(Initiatives!$AB$7:$AB$16,MATCH($C39,Initiatives!$C$7:$C$16,0))="No","Excluded",IF(INDEX(Initiatives!$D$7:$D$16,MATCH($C39,Initiatives!$C$7:$C$16,0))="","Missing input",INDEX(Initiatives!$D$7:$D$16,MATCH($C39,Initiatives!$C$7:$C$16,0)))))</f>
        <v>Excluded</v>
      </c>
      <c r="F39" s="46" t="str">
        <f aca="false">IF(COUNTIFS(Initiatives!$C$7:$C$16,$C39)&lt;&gt;1,"Invalid ID",IF(INDEX(Initiatives!$AB$7:$AB$16,MATCH($C39,Initiatives!$C$7:$C$16,0))="No","Excluded",IF(INDEX(Initiatives!$R$7:$R$16,MATCH($C39,Initiatives!$C$7:$C$16,0))="","Missing input",INDEX(Initiatives!$R$7:$R$16,MATCH($C39,Initiatives!$C$7:$C$16,0)))))</f>
        <v>Excluded</v>
      </c>
      <c r="G39" s="16" t="n">
        <f aca="false">INDEX('Cash Flow'!$D$25:$I$204,(MATCH($C39,'Cash Flow'!$L$7:$L$16,0)-1)*18+6,$D39+1)</f>
        <v>0</v>
      </c>
      <c r="H39" s="47"/>
      <c r="I39" s="17" t="str">
        <f aca="false">IF(COUNT(G39:H39)=2,H39-G39,"n.a.")</f>
        <v>n.a.</v>
      </c>
      <c r="J39" s="17" t="n">
        <f aca="false">IF(COUNT(G39,M39)=2,G39-M39,"n.a.")</f>
        <v>0</v>
      </c>
      <c r="K39" s="47"/>
      <c r="L39" s="17" t="str">
        <f aca="false">IF(COUNT(J39:K39)=2,J39-K39,"n.a.")</f>
        <v>n.a.</v>
      </c>
      <c r="M39" s="16" t="n">
        <f aca="false">INDEX('Cash Flow'!$D$25:$I$204,(MATCH($C39,'Cash Flow'!$L$7:$L$16,0)-1)*18+13,$D39+1)</f>
        <v>0</v>
      </c>
      <c r="N39" s="17" t="str">
        <f aca="false">IF(COUNT(H39,K39)=2,H39-K39,"n.a.")</f>
        <v>n.a.</v>
      </c>
      <c r="O39" s="17" t="str">
        <f aca="false">IF(COUNT(M39:N39)=2,N39-M39,"n.a.")</f>
        <v>n.a.</v>
      </c>
      <c r="P39" s="5"/>
      <c r="Q39" s="2"/>
      <c r="R39" s="2"/>
      <c r="S39" s="2"/>
      <c r="T39" s="2"/>
      <c r="U39" s="2"/>
      <c r="V39" s="2"/>
      <c r="W39" s="2"/>
      <c r="X39" s="2"/>
      <c r="Y39" s="2"/>
      <c r="Z39" s="2"/>
      <c r="AA39" s="2"/>
      <c r="AB39" s="2"/>
      <c r="AC39" s="2"/>
      <c r="AD39" s="2"/>
    </row>
    <row r="40" customFormat="false" ht="37.5" hidden="false" customHeight="true" outlineLevel="0" collapsed="false">
      <c r="A40" s="1"/>
      <c r="B40" s="1"/>
      <c r="C40" s="2" t="s">
        <v>102</v>
      </c>
      <c r="D40" s="2" t="n">
        <v>3</v>
      </c>
      <c r="E40" s="46" t="str">
        <f aca="false">IF(COUNTIFS(Initiatives!$C$7:$C$16,$C40)&lt;&gt;1,"Invalid ID",IF(INDEX(Initiatives!$AB$7:$AB$16,MATCH($C40,Initiatives!$C$7:$C$16,0))="No","Excluded",IF(INDEX(Initiatives!$D$7:$D$16,MATCH($C40,Initiatives!$C$7:$C$16,0))="","Missing input",INDEX(Initiatives!$D$7:$D$16,MATCH($C40,Initiatives!$C$7:$C$16,0)))))</f>
        <v>Excluded</v>
      </c>
      <c r="F40" s="46" t="str">
        <f aca="false">IF(COUNTIFS(Initiatives!$C$7:$C$16,$C40)&lt;&gt;1,"Invalid ID",IF(INDEX(Initiatives!$AB$7:$AB$16,MATCH($C40,Initiatives!$C$7:$C$16,0))="No","Excluded",IF(INDEX(Initiatives!$R$7:$R$16,MATCH($C40,Initiatives!$C$7:$C$16,0))="","Missing input",INDEX(Initiatives!$R$7:$R$16,MATCH($C40,Initiatives!$C$7:$C$16,0)))))</f>
        <v>Excluded</v>
      </c>
      <c r="G40" s="16" t="n">
        <f aca="false">INDEX('Cash Flow'!$D$25:$I$204,(MATCH($C40,'Cash Flow'!$L$7:$L$16,0)-1)*18+6,$D40+1)</f>
        <v>0</v>
      </c>
      <c r="H40" s="47"/>
      <c r="I40" s="17" t="str">
        <f aca="false">IF(COUNT(G40:H40)=2,H40-G40,"n.a.")</f>
        <v>n.a.</v>
      </c>
      <c r="J40" s="17" t="n">
        <f aca="false">IF(COUNT(G40,M40)=2,G40-M40,"n.a.")</f>
        <v>0</v>
      </c>
      <c r="K40" s="47"/>
      <c r="L40" s="17" t="str">
        <f aca="false">IF(COUNT(J40:K40)=2,J40-K40,"n.a.")</f>
        <v>n.a.</v>
      </c>
      <c r="M40" s="16" t="n">
        <f aca="false">INDEX('Cash Flow'!$D$25:$I$204,(MATCH($C40,'Cash Flow'!$L$7:$L$16,0)-1)*18+13,$D40+1)</f>
        <v>0</v>
      </c>
      <c r="N40" s="17" t="str">
        <f aca="false">IF(COUNT(H40,K40)=2,H40-K40,"n.a.")</f>
        <v>n.a.</v>
      </c>
      <c r="O40" s="17" t="str">
        <f aca="false">IF(COUNT(M40:N40)=2,N40-M40,"n.a.")</f>
        <v>n.a.</v>
      </c>
      <c r="P40" s="5"/>
      <c r="Q40" s="2"/>
      <c r="R40" s="2"/>
      <c r="S40" s="2"/>
      <c r="T40" s="2"/>
      <c r="U40" s="2"/>
      <c r="V40" s="2"/>
      <c r="W40" s="2"/>
      <c r="X40" s="2"/>
      <c r="Y40" s="2"/>
      <c r="Z40" s="2"/>
      <c r="AA40" s="2"/>
      <c r="AB40" s="2"/>
      <c r="AC40" s="2"/>
      <c r="AD40" s="2"/>
    </row>
    <row r="41" customFormat="false" ht="37.5" hidden="false" customHeight="true" outlineLevel="0" collapsed="false">
      <c r="A41" s="1"/>
      <c r="B41" s="1"/>
      <c r="C41" s="2" t="s">
        <v>102</v>
      </c>
      <c r="D41" s="2" t="n">
        <v>4</v>
      </c>
      <c r="E41" s="46" t="str">
        <f aca="false">IF(COUNTIFS(Initiatives!$C$7:$C$16,$C41)&lt;&gt;1,"Invalid ID",IF(INDEX(Initiatives!$AB$7:$AB$16,MATCH($C41,Initiatives!$C$7:$C$16,0))="No","Excluded",IF(INDEX(Initiatives!$D$7:$D$16,MATCH($C41,Initiatives!$C$7:$C$16,0))="","Missing input",INDEX(Initiatives!$D$7:$D$16,MATCH($C41,Initiatives!$C$7:$C$16,0)))))</f>
        <v>Excluded</v>
      </c>
      <c r="F41" s="46" t="str">
        <f aca="false">IF(COUNTIFS(Initiatives!$C$7:$C$16,$C41)&lt;&gt;1,"Invalid ID",IF(INDEX(Initiatives!$AB$7:$AB$16,MATCH($C41,Initiatives!$C$7:$C$16,0))="No","Excluded",IF(INDEX(Initiatives!$R$7:$R$16,MATCH($C41,Initiatives!$C$7:$C$16,0))="","Missing input",INDEX(Initiatives!$R$7:$R$16,MATCH($C41,Initiatives!$C$7:$C$16,0)))))</f>
        <v>Excluded</v>
      </c>
      <c r="G41" s="16" t="n">
        <f aca="false">INDEX('Cash Flow'!$D$25:$I$204,(MATCH($C41,'Cash Flow'!$L$7:$L$16,0)-1)*18+6,$D41+1)</f>
        <v>0</v>
      </c>
      <c r="H41" s="47"/>
      <c r="I41" s="17" t="str">
        <f aca="false">IF(COUNT(G41:H41)=2,H41-G41,"n.a.")</f>
        <v>n.a.</v>
      </c>
      <c r="J41" s="17" t="n">
        <f aca="false">IF(COUNT(G41,M41)=2,G41-M41,"n.a.")</f>
        <v>0</v>
      </c>
      <c r="K41" s="47"/>
      <c r="L41" s="17" t="str">
        <f aca="false">IF(COUNT(J41:K41)=2,J41-K41,"n.a.")</f>
        <v>n.a.</v>
      </c>
      <c r="M41" s="16" t="n">
        <f aca="false">INDEX('Cash Flow'!$D$25:$I$204,(MATCH($C41,'Cash Flow'!$L$7:$L$16,0)-1)*18+13,$D41+1)</f>
        <v>0</v>
      </c>
      <c r="N41" s="17" t="str">
        <f aca="false">IF(COUNT(H41,K41)=2,H41-K41,"n.a.")</f>
        <v>n.a.</v>
      </c>
      <c r="O41" s="17" t="str">
        <f aca="false">IF(COUNT(M41:N41)=2,N41-M41,"n.a.")</f>
        <v>n.a.</v>
      </c>
      <c r="P41" s="5"/>
      <c r="Q41" s="2"/>
      <c r="R41" s="2"/>
      <c r="S41" s="2"/>
      <c r="T41" s="2"/>
      <c r="U41" s="2"/>
      <c r="V41" s="2"/>
      <c r="W41" s="2"/>
      <c r="X41" s="2"/>
      <c r="Y41" s="2"/>
      <c r="Z41" s="2"/>
      <c r="AA41" s="2"/>
      <c r="AB41" s="2"/>
      <c r="AC41" s="2"/>
      <c r="AD41" s="2"/>
    </row>
    <row r="42" customFormat="false" ht="37.5" hidden="false" customHeight="true" outlineLevel="0" collapsed="false">
      <c r="A42" s="1"/>
      <c r="B42" s="1"/>
      <c r="C42" s="2" t="s">
        <v>102</v>
      </c>
      <c r="D42" s="2" t="n">
        <v>5</v>
      </c>
      <c r="E42" s="46" t="str">
        <f aca="false">IF(COUNTIFS(Initiatives!$C$7:$C$16,$C42)&lt;&gt;1,"Invalid ID",IF(INDEX(Initiatives!$AB$7:$AB$16,MATCH($C42,Initiatives!$C$7:$C$16,0))="No","Excluded",IF(INDEX(Initiatives!$D$7:$D$16,MATCH($C42,Initiatives!$C$7:$C$16,0))="","Missing input",INDEX(Initiatives!$D$7:$D$16,MATCH($C42,Initiatives!$C$7:$C$16,0)))))</f>
        <v>Excluded</v>
      </c>
      <c r="F42" s="46" t="str">
        <f aca="false">IF(COUNTIFS(Initiatives!$C$7:$C$16,$C42)&lt;&gt;1,"Invalid ID",IF(INDEX(Initiatives!$AB$7:$AB$16,MATCH($C42,Initiatives!$C$7:$C$16,0))="No","Excluded",IF(INDEX(Initiatives!$R$7:$R$16,MATCH($C42,Initiatives!$C$7:$C$16,0))="","Missing input",INDEX(Initiatives!$R$7:$R$16,MATCH($C42,Initiatives!$C$7:$C$16,0)))))</f>
        <v>Excluded</v>
      </c>
      <c r="G42" s="16" t="n">
        <f aca="false">INDEX('Cash Flow'!$D$25:$I$204,(MATCH($C42,'Cash Flow'!$L$7:$L$16,0)-1)*18+6,$D42+1)</f>
        <v>0</v>
      </c>
      <c r="H42" s="47"/>
      <c r="I42" s="17" t="str">
        <f aca="false">IF(COUNT(G42:H42)=2,H42-G42,"n.a.")</f>
        <v>n.a.</v>
      </c>
      <c r="J42" s="17" t="n">
        <f aca="false">IF(COUNT(G42,M42)=2,G42-M42,"n.a.")</f>
        <v>0</v>
      </c>
      <c r="K42" s="47"/>
      <c r="L42" s="17" t="str">
        <f aca="false">IF(COUNT(J42:K42)=2,J42-K42,"n.a.")</f>
        <v>n.a.</v>
      </c>
      <c r="M42" s="16" t="n">
        <f aca="false">INDEX('Cash Flow'!$D$25:$I$204,(MATCH($C42,'Cash Flow'!$L$7:$L$16,0)-1)*18+13,$D42+1)</f>
        <v>0</v>
      </c>
      <c r="N42" s="17" t="str">
        <f aca="false">IF(COUNT(H42,K42)=2,H42-K42,"n.a.")</f>
        <v>n.a.</v>
      </c>
      <c r="O42" s="17" t="str">
        <f aca="false">IF(COUNT(M42:N42)=2,N42-M42,"n.a.")</f>
        <v>n.a.</v>
      </c>
      <c r="P42" s="5"/>
      <c r="Q42" s="2"/>
      <c r="R42" s="2"/>
      <c r="S42" s="2"/>
      <c r="T42" s="2"/>
      <c r="U42" s="2"/>
      <c r="V42" s="2"/>
      <c r="W42" s="2"/>
      <c r="X42" s="2"/>
      <c r="Y42" s="2"/>
      <c r="Z42" s="2"/>
      <c r="AA42" s="2"/>
      <c r="AB42" s="2"/>
      <c r="AC42" s="2"/>
      <c r="AD42" s="2"/>
    </row>
    <row r="43" customFormat="false" ht="37.5" hidden="false" customHeight="true" outlineLevel="0" collapsed="false">
      <c r="A43" s="1"/>
      <c r="B43" s="1"/>
      <c r="C43" s="2" t="s">
        <v>103</v>
      </c>
      <c r="D43" s="2" t="n">
        <v>0</v>
      </c>
      <c r="E43" s="46" t="str">
        <f aca="false">IF(COUNTIFS(Initiatives!$C$7:$C$16,$C43)&lt;&gt;1,"Invalid ID",IF(INDEX(Initiatives!$AB$7:$AB$16,MATCH($C43,Initiatives!$C$7:$C$16,0))="No","Excluded",IF(INDEX(Initiatives!$D$7:$D$16,MATCH($C43,Initiatives!$C$7:$C$16,0))="","Missing input",INDEX(Initiatives!$D$7:$D$16,MATCH($C43,Initiatives!$C$7:$C$16,0)))))</f>
        <v>Excluded</v>
      </c>
      <c r="F43" s="46" t="str">
        <f aca="false">IF(COUNTIFS(Initiatives!$C$7:$C$16,$C43)&lt;&gt;1,"Invalid ID",IF(INDEX(Initiatives!$AB$7:$AB$16,MATCH($C43,Initiatives!$C$7:$C$16,0))="No","Excluded",IF(INDEX(Initiatives!$R$7:$R$16,MATCH($C43,Initiatives!$C$7:$C$16,0))="","Missing input",INDEX(Initiatives!$R$7:$R$16,MATCH($C43,Initiatives!$C$7:$C$16,0)))))</f>
        <v>Excluded</v>
      </c>
      <c r="G43" s="16" t="n">
        <f aca="false">INDEX('Cash Flow'!$D$25:$I$204,(MATCH($C43,'Cash Flow'!$L$7:$L$16,0)-1)*18+6,$D43+1)</f>
        <v>0</v>
      </c>
      <c r="H43" s="47"/>
      <c r="I43" s="17" t="str">
        <f aca="false">IF(COUNT(G43:H43)=2,H43-G43,"n.a.")</f>
        <v>n.a.</v>
      </c>
      <c r="J43" s="17" t="n">
        <f aca="false">IF(COUNT(G43,M43)=2,G43-M43,"n.a.")</f>
        <v>0</v>
      </c>
      <c r="K43" s="47"/>
      <c r="L43" s="17" t="str">
        <f aca="false">IF(COUNT(J43:K43)=2,J43-K43,"n.a.")</f>
        <v>n.a.</v>
      </c>
      <c r="M43" s="16" t="n">
        <f aca="false">INDEX('Cash Flow'!$D$25:$I$204,(MATCH($C43,'Cash Flow'!$L$7:$L$16,0)-1)*18+13,$D43+1)</f>
        <v>0</v>
      </c>
      <c r="N43" s="17" t="str">
        <f aca="false">IF(COUNT(H43,K43)=2,H43-K43,"n.a.")</f>
        <v>n.a.</v>
      </c>
      <c r="O43" s="17" t="str">
        <f aca="false">IF(COUNT(M43:N43)=2,N43-M43,"n.a.")</f>
        <v>n.a.</v>
      </c>
      <c r="P43" s="5"/>
      <c r="Q43" s="2"/>
      <c r="R43" s="2"/>
      <c r="S43" s="2"/>
      <c r="T43" s="2"/>
      <c r="U43" s="2"/>
      <c r="V43" s="2"/>
      <c r="W43" s="2"/>
      <c r="X43" s="2"/>
      <c r="Y43" s="2"/>
      <c r="Z43" s="2"/>
      <c r="AA43" s="2"/>
      <c r="AB43" s="2"/>
      <c r="AC43" s="2"/>
      <c r="AD43" s="2"/>
    </row>
    <row r="44" customFormat="false" ht="37.5" hidden="false" customHeight="true" outlineLevel="0" collapsed="false">
      <c r="A44" s="1"/>
      <c r="B44" s="1"/>
      <c r="C44" s="2" t="s">
        <v>103</v>
      </c>
      <c r="D44" s="2" t="n">
        <v>1</v>
      </c>
      <c r="E44" s="46" t="str">
        <f aca="false">IF(COUNTIFS(Initiatives!$C$7:$C$16,$C44)&lt;&gt;1,"Invalid ID",IF(INDEX(Initiatives!$AB$7:$AB$16,MATCH($C44,Initiatives!$C$7:$C$16,0))="No","Excluded",IF(INDEX(Initiatives!$D$7:$D$16,MATCH($C44,Initiatives!$C$7:$C$16,0))="","Missing input",INDEX(Initiatives!$D$7:$D$16,MATCH($C44,Initiatives!$C$7:$C$16,0)))))</f>
        <v>Excluded</v>
      </c>
      <c r="F44" s="46" t="str">
        <f aca="false">IF(COUNTIFS(Initiatives!$C$7:$C$16,$C44)&lt;&gt;1,"Invalid ID",IF(INDEX(Initiatives!$AB$7:$AB$16,MATCH($C44,Initiatives!$C$7:$C$16,0))="No","Excluded",IF(INDEX(Initiatives!$R$7:$R$16,MATCH($C44,Initiatives!$C$7:$C$16,0))="","Missing input",INDEX(Initiatives!$R$7:$R$16,MATCH($C44,Initiatives!$C$7:$C$16,0)))))</f>
        <v>Excluded</v>
      </c>
      <c r="G44" s="16" t="n">
        <f aca="false">INDEX('Cash Flow'!$D$25:$I$204,(MATCH($C44,'Cash Flow'!$L$7:$L$16,0)-1)*18+6,$D44+1)</f>
        <v>0</v>
      </c>
      <c r="H44" s="47"/>
      <c r="I44" s="17" t="str">
        <f aca="false">IF(COUNT(G44:H44)=2,H44-G44,"n.a.")</f>
        <v>n.a.</v>
      </c>
      <c r="J44" s="17" t="n">
        <f aca="false">IF(COUNT(G44,M44)=2,G44-M44,"n.a.")</f>
        <v>0</v>
      </c>
      <c r="K44" s="47"/>
      <c r="L44" s="17" t="str">
        <f aca="false">IF(COUNT(J44:K44)=2,J44-K44,"n.a.")</f>
        <v>n.a.</v>
      </c>
      <c r="M44" s="16" t="n">
        <f aca="false">INDEX('Cash Flow'!$D$25:$I$204,(MATCH($C44,'Cash Flow'!$L$7:$L$16,0)-1)*18+13,$D44+1)</f>
        <v>0</v>
      </c>
      <c r="N44" s="17" t="str">
        <f aca="false">IF(COUNT(H44,K44)=2,H44-K44,"n.a.")</f>
        <v>n.a.</v>
      </c>
      <c r="O44" s="17" t="str">
        <f aca="false">IF(COUNT(M44:N44)=2,N44-M44,"n.a.")</f>
        <v>n.a.</v>
      </c>
      <c r="P44" s="5"/>
      <c r="Q44" s="2"/>
      <c r="R44" s="2"/>
      <c r="S44" s="2"/>
      <c r="T44" s="2"/>
      <c r="U44" s="2"/>
      <c r="V44" s="2"/>
      <c r="W44" s="2"/>
      <c r="X44" s="2"/>
      <c r="Y44" s="2"/>
      <c r="Z44" s="2"/>
      <c r="AA44" s="2"/>
      <c r="AB44" s="2"/>
      <c r="AC44" s="2"/>
      <c r="AD44" s="2"/>
    </row>
    <row r="45" customFormat="false" ht="37.5" hidden="false" customHeight="true" outlineLevel="0" collapsed="false">
      <c r="A45" s="1"/>
      <c r="B45" s="1"/>
      <c r="C45" s="2" t="s">
        <v>103</v>
      </c>
      <c r="D45" s="2" t="n">
        <v>2</v>
      </c>
      <c r="E45" s="46" t="str">
        <f aca="false">IF(COUNTIFS(Initiatives!$C$7:$C$16,$C45)&lt;&gt;1,"Invalid ID",IF(INDEX(Initiatives!$AB$7:$AB$16,MATCH($C45,Initiatives!$C$7:$C$16,0))="No","Excluded",IF(INDEX(Initiatives!$D$7:$D$16,MATCH($C45,Initiatives!$C$7:$C$16,0))="","Missing input",INDEX(Initiatives!$D$7:$D$16,MATCH($C45,Initiatives!$C$7:$C$16,0)))))</f>
        <v>Excluded</v>
      </c>
      <c r="F45" s="46" t="str">
        <f aca="false">IF(COUNTIFS(Initiatives!$C$7:$C$16,$C45)&lt;&gt;1,"Invalid ID",IF(INDEX(Initiatives!$AB$7:$AB$16,MATCH($C45,Initiatives!$C$7:$C$16,0))="No","Excluded",IF(INDEX(Initiatives!$R$7:$R$16,MATCH($C45,Initiatives!$C$7:$C$16,0))="","Missing input",INDEX(Initiatives!$R$7:$R$16,MATCH($C45,Initiatives!$C$7:$C$16,0)))))</f>
        <v>Excluded</v>
      </c>
      <c r="G45" s="16" t="n">
        <f aca="false">INDEX('Cash Flow'!$D$25:$I$204,(MATCH($C45,'Cash Flow'!$L$7:$L$16,0)-1)*18+6,$D45+1)</f>
        <v>0</v>
      </c>
      <c r="H45" s="47"/>
      <c r="I45" s="17" t="str">
        <f aca="false">IF(COUNT(G45:H45)=2,H45-G45,"n.a.")</f>
        <v>n.a.</v>
      </c>
      <c r="J45" s="17" t="n">
        <f aca="false">IF(COUNT(G45,M45)=2,G45-M45,"n.a.")</f>
        <v>0</v>
      </c>
      <c r="K45" s="47"/>
      <c r="L45" s="17" t="str">
        <f aca="false">IF(COUNT(J45:K45)=2,J45-K45,"n.a.")</f>
        <v>n.a.</v>
      </c>
      <c r="M45" s="16" t="n">
        <f aca="false">INDEX('Cash Flow'!$D$25:$I$204,(MATCH($C45,'Cash Flow'!$L$7:$L$16,0)-1)*18+13,$D45+1)</f>
        <v>0</v>
      </c>
      <c r="N45" s="17" t="str">
        <f aca="false">IF(COUNT(H45,K45)=2,H45-K45,"n.a.")</f>
        <v>n.a.</v>
      </c>
      <c r="O45" s="17" t="str">
        <f aca="false">IF(COUNT(M45:N45)=2,N45-M45,"n.a.")</f>
        <v>n.a.</v>
      </c>
      <c r="P45" s="5"/>
      <c r="Q45" s="2"/>
      <c r="R45" s="2"/>
      <c r="S45" s="2"/>
      <c r="T45" s="2"/>
      <c r="U45" s="2"/>
      <c r="V45" s="2"/>
      <c r="W45" s="2"/>
      <c r="X45" s="2"/>
      <c r="Y45" s="2"/>
      <c r="Z45" s="2"/>
      <c r="AA45" s="2"/>
      <c r="AB45" s="2"/>
      <c r="AC45" s="2"/>
      <c r="AD45" s="2"/>
    </row>
    <row r="46" customFormat="false" ht="37.5" hidden="false" customHeight="true" outlineLevel="0" collapsed="false">
      <c r="A46" s="1"/>
      <c r="B46" s="1"/>
      <c r="C46" s="2" t="s">
        <v>103</v>
      </c>
      <c r="D46" s="2" t="n">
        <v>3</v>
      </c>
      <c r="E46" s="46" t="str">
        <f aca="false">IF(COUNTIFS(Initiatives!$C$7:$C$16,$C46)&lt;&gt;1,"Invalid ID",IF(INDEX(Initiatives!$AB$7:$AB$16,MATCH($C46,Initiatives!$C$7:$C$16,0))="No","Excluded",IF(INDEX(Initiatives!$D$7:$D$16,MATCH($C46,Initiatives!$C$7:$C$16,0))="","Missing input",INDEX(Initiatives!$D$7:$D$16,MATCH($C46,Initiatives!$C$7:$C$16,0)))))</f>
        <v>Excluded</v>
      </c>
      <c r="F46" s="46" t="str">
        <f aca="false">IF(COUNTIFS(Initiatives!$C$7:$C$16,$C46)&lt;&gt;1,"Invalid ID",IF(INDEX(Initiatives!$AB$7:$AB$16,MATCH($C46,Initiatives!$C$7:$C$16,0))="No","Excluded",IF(INDEX(Initiatives!$R$7:$R$16,MATCH($C46,Initiatives!$C$7:$C$16,0))="","Missing input",INDEX(Initiatives!$R$7:$R$16,MATCH($C46,Initiatives!$C$7:$C$16,0)))))</f>
        <v>Excluded</v>
      </c>
      <c r="G46" s="16" t="n">
        <f aca="false">INDEX('Cash Flow'!$D$25:$I$204,(MATCH($C46,'Cash Flow'!$L$7:$L$16,0)-1)*18+6,$D46+1)</f>
        <v>0</v>
      </c>
      <c r="H46" s="47"/>
      <c r="I46" s="17" t="str">
        <f aca="false">IF(COUNT(G46:H46)=2,H46-G46,"n.a.")</f>
        <v>n.a.</v>
      </c>
      <c r="J46" s="17" t="n">
        <f aca="false">IF(COUNT(G46,M46)=2,G46-M46,"n.a.")</f>
        <v>0</v>
      </c>
      <c r="K46" s="47"/>
      <c r="L46" s="17" t="str">
        <f aca="false">IF(COUNT(J46:K46)=2,J46-K46,"n.a.")</f>
        <v>n.a.</v>
      </c>
      <c r="M46" s="16" t="n">
        <f aca="false">INDEX('Cash Flow'!$D$25:$I$204,(MATCH($C46,'Cash Flow'!$L$7:$L$16,0)-1)*18+13,$D46+1)</f>
        <v>0</v>
      </c>
      <c r="N46" s="17" t="str">
        <f aca="false">IF(COUNT(H46,K46)=2,H46-K46,"n.a.")</f>
        <v>n.a.</v>
      </c>
      <c r="O46" s="17" t="str">
        <f aca="false">IF(COUNT(M46:N46)=2,N46-M46,"n.a.")</f>
        <v>n.a.</v>
      </c>
      <c r="P46" s="5"/>
      <c r="Q46" s="2"/>
      <c r="R46" s="2"/>
      <c r="S46" s="2"/>
      <c r="T46" s="2"/>
      <c r="U46" s="2"/>
      <c r="V46" s="2"/>
      <c r="W46" s="2"/>
      <c r="X46" s="2"/>
      <c r="Y46" s="2"/>
      <c r="Z46" s="2"/>
      <c r="AA46" s="2"/>
      <c r="AB46" s="2"/>
      <c r="AC46" s="2"/>
      <c r="AD46" s="2"/>
    </row>
    <row r="47" customFormat="false" ht="37.5" hidden="false" customHeight="true" outlineLevel="0" collapsed="false">
      <c r="A47" s="1"/>
      <c r="B47" s="1"/>
      <c r="C47" s="2" t="s">
        <v>103</v>
      </c>
      <c r="D47" s="2" t="n">
        <v>4</v>
      </c>
      <c r="E47" s="46" t="str">
        <f aca="false">IF(COUNTIFS(Initiatives!$C$7:$C$16,$C47)&lt;&gt;1,"Invalid ID",IF(INDEX(Initiatives!$AB$7:$AB$16,MATCH($C47,Initiatives!$C$7:$C$16,0))="No","Excluded",IF(INDEX(Initiatives!$D$7:$D$16,MATCH($C47,Initiatives!$C$7:$C$16,0))="","Missing input",INDEX(Initiatives!$D$7:$D$16,MATCH($C47,Initiatives!$C$7:$C$16,0)))))</f>
        <v>Excluded</v>
      </c>
      <c r="F47" s="46" t="str">
        <f aca="false">IF(COUNTIFS(Initiatives!$C$7:$C$16,$C47)&lt;&gt;1,"Invalid ID",IF(INDEX(Initiatives!$AB$7:$AB$16,MATCH($C47,Initiatives!$C$7:$C$16,0))="No","Excluded",IF(INDEX(Initiatives!$R$7:$R$16,MATCH($C47,Initiatives!$C$7:$C$16,0))="","Missing input",INDEX(Initiatives!$R$7:$R$16,MATCH($C47,Initiatives!$C$7:$C$16,0)))))</f>
        <v>Excluded</v>
      </c>
      <c r="G47" s="16" t="n">
        <f aca="false">INDEX('Cash Flow'!$D$25:$I$204,(MATCH($C47,'Cash Flow'!$L$7:$L$16,0)-1)*18+6,$D47+1)</f>
        <v>0</v>
      </c>
      <c r="H47" s="47"/>
      <c r="I47" s="17" t="str">
        <f aca="false">IF(COUNT(G47:H47)=2,H47-G47,"n.a.")</f>
        <v>n.a.</v>
      </c>
      <c r="J47" s="17" t="n">
        <f aca="false">IF(COUNT(G47,M47)=2,G47-M47,"n.a.")</f>
        <v>0</v>
      </c>
      <c r="K47" s="47"/>
      <c r="L47" s="17" t="str">
        <f aca="false">IF(COUNT(J47:K47)=2,J47-K47,"n.a.")</f>
        <v>n.a.</v>
      </c>
      <c r="M47" s="16" t="n">
        <f aca="false">INDEX('Cash Flow'!$D$25:$I$204,(MATCH($C47,'Cash Flow'!$L$7:$L$16,0)-1)*18+13,$D47+1)</f>
        <v>0</v>
      </c>
      <c r="N47" s="17" t="str">
        <f aca="false">IF(COUNT(H47,K47)=2,H47-K47,"n.a.")</f>
        <v>n.a.</v>
      </c>
      <c r="O47" s="17" t="str">
        <f aca="false">IF(COUNT(M47:N47)=2,N47-M47,"n.a.")</f>
        <v>n.a.</v>
      </c>
      <c r="P47" s="5"/>
      <c r="Q47" s="2"/>
      <c r="R47" s="2"/>
      <c r="S47" s="2"/>
      <c r="T47" s="2"/>
      <c r="U47" s="2"/>
      <c r="V47" s="2"/>
      <c r="W47" s="2"/>
      <c r="X47" s="2"/>
      <c r="Y47" s="2"/>
      <c r="Z47" s="2"/>
      <c r="AA47" s="2"/>
      <c r="AB47" s="2"/>
      <c r="AC47" s="2"/>
      <c r="AD47" s="2"/>
    </row>
    <row r="48" customFormat="false" ht="37.5" hidden="false" customHeight="true" outlineLevel="0" collapsed="false">
      <c r="A48" s="1"/>
      <c r="B48" s="1"/>
      <c r="C48" s="2" t="s">
        <v>103</v>
      </c>
      <c r="D48" s="2" t="n">
        <v>5</v>
      </c>
      <c r="E48" s="46" t="str">
        <f aca="false">IF(COUNTIFS(Initiatives!$C$7:$C$16,$C48)&lt;&gt;1,"Invalid ID",IF(INDEX(Initiatives!$AB$7:$AB$16,MATCH($C48,Initiatives!$C$7:$C$16,0))="No","Excluded",IF(INDEX(Initiatives!$D$7:$D$16,MATCH($C48,Initiatives!$C$7:$C$16,0))="","Missing input",INDEX(Initiatives!$D$7:$D$16,MATCH($C48,Initiatives!$C$7:$C$16,0)))))</f>
        <v>Excluded</v>
      </c>
      <c r="F48" s="46" t="str">
        <f aca="false">IF(COUNTIFS(Initiatives!$C$7:$C$16,$C48)&lt;&gt;1,"Invalid ID",IF(INDEX(Initiatives!$AB$7:$AB$16,MATCH($C48,Initiatives!$C$7:$C$16,0))="No","Excluded",IF(INDEX(Initiatives!$R$7:$R$16,MATCH($C48,Initiatives!$C$7:$C$16,0))="","Missing input",INDEX(Initiatives!$R$7:$R$16,MATCH($C48,Initiatives!$C$7:$C$16,0)))))</f>
        <v>Excluded</v>
      </c>
      <c r="G48" s="16" t="n">
        <f aca="false">INDEX('Cash Flow'!$D$25:$I$204,(MATCH($C48,'Cash Flow'!$L$7:$L$16,0)-1)*18+6,$D48+1)</f>
        <v>0</v>
      </c>
      <c r="H48" s="47"/>
      <c r="I48" s="17" t="str">
        <f aca="false">IF(COUNT(G48:H48)=2,H48-G48,"n.a.")</f>
        <v>n.a.</v>
      </c>
      <c r="J48" s="17" t="n">
        <f aca="false">IF(COUNT(G48,M48)=2,G48-M48,"n.a.")</f>
        <v>0</v>
      </c>
      <c r="K48" s="47"/>
      <c r="L48" s="17" t="str">
        <f aca="false">IF(COUNT(J48:K48)=2,J48-K48,"n.a.")</f>
        <v>n.a.</v>
      </c>
      <c r="M48" s="16" t="n">
        <f aca="false">INDEX('Cash Flow'!$D$25:$I$204,(MATCH($C48,'Cash Flow'!$L$7:$L$16,0)-1)*18+13,$D48+1)</f>
        <v>0</v>
      </c>
      <c r="N48" s="17" t="str">
        <f aca="false">IF(COUNT(H48,K48)=2,H48-K48,"n.a.")</f>
        <v>n.a.</v>
      </c>
      <c r="O48" s="17" t="str">
        <f aca="false">IF(COUNT(M48:N48)=2,N48-M48,"n.a.")</f>
        <v>n.a.</v>
      </c>
      <c r="P48" s="5"/>
      <c r="Q48" s="2"/>
      <c r="R48" s="2"/>
      <c r="S48" s="2"/>
      <c r="T48" s="2"/>
      <c r="U48" s="2"/>
      <c r="V48" s="2"/>
      <c r="W48" s="2"/>
      <c r="X48" s="2"/>
      <c r="Y48" s="2"/>
      <c r="Z48" s="2"/>
      <c r="AA48" s="2"/>
      <c r="AB48" s="2"/>
      <c r="AC48" s="2"/>
      <c r="AD48" s="2"/>
    </row>
    <row r="49" customFormat="false" ht="37.5" hidden="false" customHeight="true" outlineLevel="0" collapsed="false">
      <c r="A49" s="1"/>
      <c r="B49" s="1"/>
      <c r="C49" s="2" t="s">
        <v>105</v>
      </c>
      <c r="D49" s="2" t="n">
        <v>0</v>
      </c>
      <c r="E49" s="46" t="str">
        <f aca="false">IF(COUNTIFS(Initiatives!$C$7:$C$16,$C49)&lt;&gt;1,"Invalid ID",IF(INDEX(Initiatives!$AB$7:$AB$16,MATCH($C49,Initiatives!$C$7:$C$16,0))="No","Excluded",IF(INDEX(Initiatives!$D$7:$D$16,MATCH($C49,Initiatives!$C$7:$C$16,0))="","Missing input",INDEX(Initiatives!$D$7:$D$16,MATCH($C49,Initiatives!$C$7:$C$16,0)))))</f>
        <v>Excluded</v>
      </c>
      <c r="F49" s="46" t="str">
        <f aca="false">IF(COUNTIFS(Initiatives!$C$7:$C$16,$C49)&lt;&gt;1,"Invalid ID",IF(INDEX(Initiatives!$AB$7:$AB$16,MATCH($C49,Initiatives!$C$7:$C$16,0))="No","Excluded",IF(INDEX(Initiatives!$R$7:$R$16,MATCH($C49,Initiatives!$C$7:$C$16,0))="","Missing input",INDEX(Initiatives!$R$7:$R$16,MATCH($C49,Initiatives!$C$7:$C$16,0)))))</f>
        <v>Excluded</v>
      </c>
      <c r="G49" s="16" t="n">
        <f aca="false">INDEX('Cash Flow'!$D$25:$I$204,(MATCH($C49,'Cash Flow'!$L$7:$L$16,0)-1)*18+6,$D49+1)</f>
        <v>0</v>
      </c>
      <c r="H49" s="47"/>
      <c r="I49" s="17" t="str">
        <f aca="false">IF(COUNT(G49:H49)=2,H49-G49,"n.a.")</f>
        <v>n.a.</v>
      </c>
      <c r="J49" s="17" t="n">
        <f aca="false">IF(COUNT(G49,M49)=2,G49-M49,"n.a.")</f>
        <v>0</v>
      </c>
      <c r="K49" s="47"/>
      <c r="L49" s="17" t="str">
        <f aca="false">IF(COUNT(J49:K49)=2,J49-K49,"n.a.")</f>
        <v>n.a.</v>
      </c>
      <c r="M49" s="16" t="n">
        <f aca="false">INDEX('Cash Flow'!$D$25:$I$204,(MATCH($C49,'Cash Flow'!$L$7:$L$16,0)-1)*18+13,$D49+1)</f>
        <v>0</v>
      </c>
      <c r="N49" s="17" t="str">
        <f aca="false">IF(COUNT(H49,K49)=2,H49-K49,"n.a.")</f>
        <v>n.a.</v>
      </c>
      <c r="O49" s="17" t="str">
        <f aca="false">IF(COUNT(M49:N49)=2,N49-M49,"n.a.")</f>
        <v>n.a.</v>
      </c>
      <c r="P49" s="5"/>
      <c r="Q49" s="2"/>
      <c r="R49" s="2"/>
      <c r="S49" s="2"/>
      <c r="T49" s="2"/>
      <c r="U49" s="2"/>
      <c r="V49" s="2"/>
      <c r="W49" s="2"/>
      <c r="X49" s="2"/>
      <c r="Y49" s="2"/>
      <c r="Z49" s="2"/>
      <c r="AA49" s="2"/>
      <c r="AB49" s="2"/>
      <c r="AC49" s="2"/>
      <c r="AD49" s="2"/>
    </row>
    <row r="50" customFormat="false" ht="37.5" hidden="false" customHeight="true" outlineLevel="0" collapsed="false">
      <c r="A50" s="1"/>
      <c r="B50" s="1"/>
      <c r="C50" s="2" t="s">
        <v>105</v>
      </c>
      <c r="D50" s="2" t="n">
        <v>1</v>
      </c>
      <c r="E50" s="46" t="str">
        <f aca="false">IF(COUNTIFS(Initiatives!$C$7:$C$16,$C50)&lt;&gt;1,"Invalid ID",IF(INDEX(Initiatives!$AB$7:$AB$16,MATCH($C50,Initiatives!$C$7:$C$16,0))="No","Excluded",IF(INDEX(Initiatives!$D$7:$D$16,MATCH($C50,Initiatives!$C$7:$C$16,0))="","Missing input",INDEX(Initiatives!$D$7:$D$16,MATCH($C50,Initiatives!$C$7:$C$16,0)))))</f>
        <v>Excluded</v>
      </c>
      <c r="F50" s="46" t="str">
        <f aca="false">IF(COUNTIFS(Initiatives!$C$7:$C$16,$C50)&lt;&gt;1,"Invalid ID",IF(INDEX(Initiatives!$AB$7:$AB$16,MATCH($C50,Initiatives!$C$7:$C$16,0))="No","Excluded",IF(INDEX(Initiatives!$R$7:$R$16,MATCH($C50,Initiatives!$C$7:$C$16,0))="","Missing input",INDEX(Initiatives!$R$7:$R$16,MATCH($C50,Initiatives!$C$7:$C$16,0)))))</f>
        <v>Excluded</v>
      </c>
      <c r="G50" s="16" t="n">
        <f aca="false">INDEX('Cash Flow'!$D$25:$I$204,(MATCH($C50,'Cash Flow'!$L$7:$L$16,0)-1)*18+6,$D50+1)</f>
        <v>0</v>
      </c>
      <c r="H50" s="47"/>
      <c r="I50" s="17" t="str">
        <f aca="false">IF(COUNT(G50:H50)=2,H50-G50,"n.a.")</f>
        <v>n.a.</v>
      </c>
      <c r="J50" s="17" t="n">
        <f aca="false">IF(COUNT(G50,M50)=2,G50-M50,"n.a.")</f>
        <v>0</v>
      </c>
      <c r="K50" s="47"/>
      <c r="L50" s="17" t="str">
        <f aca="false">IF(COUNT(J50:K50)=2,J50-K50,"n.a.")</f>
        <v>n.a.</v>
      </c>
      <c r="M50" s="16" t="n">
        <f aca="false">INDEX('Cash Flow'!$D$25:$I$204,(MATCH($C50,'Cash Flow'!$L$7:$L$16,0)-1)*18+13,$D50+1)</f>
        <v>0</v>
      </c>
      <c r="N50" s="17" t="str">
        <f aca="false">IF(COUNT(H50,K50)=2,H50-K50,"n.a.")</f>
        <v>n.a.</v>
      </c>
      <c r="O50" s="17" t="str">
        <f aca="false">IF(COUNT(M50:N50)=2,N50-M50,"n.a.")</f>
        <v>n.a.</v>
      </c>
      <c r="P50" s="5"/>
      <c r="Q50" s="2"/>
      <c r="R50" s="2"/>
      <c r="S50" s="2"/>
      <c r="T50" s="2"/>
      <c r="U50" s="2"/>
      <c r="V50" s="2"/>
      <c r="W50" s="2"/>
      <c r="X50" s="2"/>
      <c r="Y50" s="2"/>
      <c r="Z50" s="2"/>
      <c r="AA50" s="2"/>
      <c r="AB50" s="2"/>
      <c r="AC50" s="2"/>
      <c r="AD50" s="2"/>
    </row>
    <row r="51" customFormat="false" ht="37.5" hidden="false" customHeight="true" outlineLevel="0" collapsed="false">
      <c r="A51" s="1"/>
      <c r="B51" s="1"/>
      <c r="C51" s="2" t="s">
        <v>105</v>
      </c>
      <c r="D51" s="2" t="n">
        <v>2</v>
      </c>
      <c r="E51" s="46" t="str">
        <f aca="false">IF(COUNTIFS(Initiatives!$C$7:$C$16,$C51)&lt;&gt;1,"Invalid ID",IF(INDEX(Initiatives!$AB$7:$AB$16,MATCH($C51,Initiatives!$C$7:$C$16,0))="No","Excluded",IF(INDEX(Initiatives!$D$7:$D$16,MATCH($C51,Initiatives!$C$7:$C$16,0))="","Missing input",INDEX(Initiatives!$D$7:$D$16,MATCH($C51,Initiatives!$C$7:$C$16,0)))))</f>
        <v>Excluded</v>
      </c>
      <c r="F51" s="46" t="str">
        <f aca="false">IF(COUNTIFS(Initiatives!$C$7:$C$16,$C51)&lt;&gt;1,"Invalid ID",IF(INDEX(Initiatives!$AB$7:$AB$16,MATCH($C51,Initiatives!$C$7:$C$16,0))="No","Excluded",IF(INDEX(Initiatives!$R$7:$R$16,MATCH($C51,Initiatives!$C$7:$C$16,0))="","Missing input",INDEX(Initiatives!$R$7:$R$16,MATCH($C51,Initiatives!$C$7:$C$16,0)))))</f>
        <v>Excluded</v>
      </c>
      <c r="G51" s="16" t="n">
        <f aca="false">INDEX('Cash Flow'!$D$25:$I$204,(MATCH($C51,'Cash Flow'!$L$7:$L$16,0)-1)*18+6,$D51+1)</f>
        <v>0</v>
      </c>
      <c r="H51" s="47"/>
      <c r="I51" s="17" t="str">
        <f aca="false">IF(COUNT(G51:H51)=2,H51-G51,"n.a.")</f>
        <v>n.a.</v>
      </c>
      <c r="J51" s="17" t="n">
        <f aca="false">IF(COUNT(G51,M51)=2,G51-M51,"n.a.")</f>
        <v>0</v>
      </c>
      <c r="K51" s="47"/>
      <c r="L51" s="17" t="str">
        <f aca="false">IF(COUNT(J51:K51)=2,J51-K51,"n.a.")</f>
        <v>n.a.</v>
      </c>
      <c r="M51" s="16" t="n">
        <f aca="false">INDEX('Cash Flow'!$D$25:$I$204,(MATCH($C51,'Cash Flow'!$L$7:$L$16,0)-1)*18+13,$D51+1)</f>
        <v>0</v>
      </c>
      <c r="N51" s="17" t="str">
        <f aca="false">IF(COUNT(H51,K51)=2,H51-K51,"n.a.")</f>
        <v>n.a.</v>
      </c>
      <c r="O51" s="17" t="str">
        <f aca="false">IF(COUNT(M51:N51)=2,N51-M51,"n.a.")</f>
        <v>n.a.</v>
      </c>
      <c r="P51" s="5"/>
      <c r="Q51" s="2"/>
      <c r="R51" s="2"/>
      <c r="S51" s="2"/>
      <c r="T51" s="2"/>
      <c r="U51" s="2"/>
      <c r="V51" s="2"/>
      <c r="W51" s="2"/>
      <c r="X51" s="2"/>
      <c r="Y51" s="2"/>
      <c r="Z51" s="2"/>
      <c r="AA51" s="2"/>
      <c r="AB51" s="2"/>
      <c r="AC51" s="2"/>
      <c r="AD51" s="2"/>
    </row>
    <row r="52" customFormat="false" ht="37.5" hidden="false" customHeight="true" outlineLevel="0" collapsed="false">
      <c r="A52" s="1"/>
      <c r="B52" s="1"/>
      <c r="C52" s="2" t="s">
        <v>105</v>
      </c>
      <c r="D52" s="2" t="n">
        <v>3</v>
      </c>
      <c r="E52" s="46" t="str">
        <f aca="false">IF(COUNTIFS(Initiatives!$C$7:$C$16,$C52)&lt;&gt;1,"Invalid ID",IF(INDEX(Initiatives!$AB$7:$AB$16,MATCH($C52,Initiatives!$C$7:$C$16,0))="No","Excluded",IF(INDEX(Initiatives!$D$7:$D$16,MATCH($C52,Initiatives!$C$7:$C$16,0))="","Missing input",INDEX(Initiatives!$D$7:$D$16,MATCH($C52,Initiatives!$C$7:$C$16,0)))))</f>
        <v>Excluded</v>
      </c>
      <c r="F52" s="46" t="str">
        <f aca="false">IF(COUNTIFS(Initiatives!$C$7:$C$16,$C52)&lt;&gt;1,"Invalid ID",IF(INDEX(Initiatives!$AB$7:$AB$16,MATCH($C52,Initiatives!$C$7:$C$16,0))="No","Excluded",IF(INDEX(Initiatives!$R$7:$R$16,MATCH($C52,Initiatives!$C$7:$C$16,0))="","Missing input",INDEX(Initiatives!$R$7:$R$16,MATCH($C52,Initiatives!$C$7:$C$16,0)))))</f>
        <v>Excluded</v>
      </c>
      <c r="G52" s="16" t="n">
        <f aca="false">INDEX('Cash Flow'!$D$25:$I$204,(MATCH($C52,'Cash Flow'!$L$7:$L$16,0)-1)*18+6,$D52+1)</f>
        <v>0</v>
      </c>
      <c r="H52" s="47"/>
      <c r="I52" s="17" t="str">
        <f aca="false">IF(COUNT(G52:H52)=2,H52-G52,"n.a.")</f>
        <v>n.a.</v>
      </c>
      <c r="J52" s="17" t="n">
        <f aca="false">IF(COUNT(G52,M52)=2,G52-M52,"n.a.")</f>
        <v>0</v>
      </c>
      <c r="K52" s="47"/>
      <c r="L52" s="17" t="str">
        <f aca="false">IF(COUNT(J52:K52)=2,J52-K52,"n.a.")</f>
        <v>n.a.</v>
      </c>
      <c r="M52" s="16" t="n">
        <f aca="false">INDEX('Cash Flow'!$D$25:$I$204,(MATCH($C52,'Cash Flow'!$L$7:$L$16,0)-1)*18+13,$D52+1)</f>
        <v>0</v>
      </c>
      <c r="N52" s="17" t="str">
        <f aca="false">IF(COUNT(H52,K52)=2,H52-K52,"n.a.")</f>
        <v>n.a.</v>
      </c>
      <c r="O52" s="17" t="str">
        <f aca="false">IF(COUNT(M52:N52)=2,N52-M52,"n.a.")</f>
        <v>n.a.</v>
      </c>
      <c r="P52" s="5"/>
      <c r="Q52" s="2"/>
      <c r="R52" s="2"/>
      <c r="S52" s="2"/>
      <c r="T52" s="2"/>
      <c r="U52" s="2"/>
      <c r="V52" s="2"/>
      <c r="W52" s="2"/>
      <c r="X52" s="2"/>
      <c r="Y52" s="2"/>
      <c r="Z52" s="2"/>
      <c r="AA52" s="2"/>
      <c r="AB52" s="2"/>
      <c r="AC52" s="2"/>
      <c r="AD52" s="2"/>
    </row>
    <row r="53" customFormat="false" ht="37.5" hidden="false" customHeight="true" outlineLevel="0" collapsed="false">
      <c r="A53" s="1"/>
      <c r="B53" s="1"/>
      <c r="C53" s="2" t="s">
        <v>105</v>
      </c>
      <c r="D53" s="2" t="n">
        <v>4</v>
      </c>
      <c r="E53" s="46" t="str">
        <f aca="false">IF(COUNTIFS(Initiatives!$C$7:$C$16,$C53)&lt;&gt;1,"Invalid ID",IF(INDEX(Initiatives!$AB$7:$AB$16,MATCH($C53,Initiatives!$C$7:$C$16,0))="No","Excluded",IF(INDEX(Initiatives!$D$7:$D$16,MATCH($C53,Initiatives!$C$7:$C$16,0))="","Missing input",INDEX(Initiatives!$D$7:$D$16,MATCH($C53,Initiatives!$C$7:$C$16,0)))))</f>
        <v>Excluded</v>
      </c>
      <c r="F53" s="46" t="str">
        <f aca="false">IF(COUNTIFS(Initiatives!$C$7:$C$16,$C53)&lt;&gt;1,"Invalid ID",IF(INDEX(Initiatives!$AB$7:$AB$16,MATCH($C53,Initiatives!$C$7:$C$16,0))="No","Excluded",IF(INDEX(Initiatives!$R$7:$R$16,MATCH($C53,Initiatives!$C$7:$C$16,0))="","Missing input",INDEX(Initiatives!$R$7:$R$16,MATCH($C53,Initiatives!$C$7:$C$16,0)))))</f>
        <v>Excluded</v>
      </c>
      <c r="G53" s="16" t="n">
        <f aca="false">INDEX('Cash Flow'!$D$25:$I$204,(MATCH($C53,'Cash Flow'!$L$7:$L$16,0)-1)*18+6,$D53+1)</f>
        <v>0</v>
      </c>
      <c r="H53" s="47"/>
      <c r="I53" s="17" t="str">
        <f aca="false">IF(COUNT(G53:H53)=2,H53-G53,"n.a.")</f>
        <v>n.a.</v>
      </c>
      <c r="J53" s="17" t="n">
        <f aca="false">IF(COUNT(G53,M53)=2,G53-M53,"n.a.")</f>
        <v>0</v>
      </c>
      <c r="K53" s="47"/>
      <c r="L53" s="17" t="str">
        <f aca="false">IF(COUNT(J53:K53)=2,J53-K53,"n.a.")</f>
        <v>n.a.</v>
      </c>
      <c r="M53" s="16" t="n">
        <f aca="false">INDEX('Cash Flow'!$D$25:$I$204,(MATCH($C53,'Cash Flow'!$L$7:$L$16,0)-1)*18+13,$D53+1)</f>
        <v>0</v>
      </c>
      <c r="N53" s="17" t="str">
        <f aca="false">IF(COUNT(H53,K53)=2,H53-K53,"n.a.")</f>
        <v>n.a.</v>
      </c>
      <c r="O53" s="17" t="str">
        <f aca="false">IF(COUNT(M53:N53)=2,N53-M53,"n.a.")</f>
        <v>n.a.</v>
      </c>
      <c r="P53" s="5"/>
      <c r="Q53" s="2"/>
      <c r="R53" s="2"/>
      <c r="S53" s="2"/>
      <c r="T53" s="2"/>
      <c r="U53" s="2"/>
      <c r="V53" s="2"/>
      <c r="W53" s="2"/>
      <c r="X53" s="2"/>
      <c r="Y53" s="2"/>
      <c r="Z53" s="2"/>
      <c r="AA53" s="2"/>
      <c r="AB53" s="2"/>
      <c r="AC53" s="2"/>
      <c r="AD53" s="2"/>
    </row>
    <row r="54" customFormat="false" ht="37.5" hidden="false" customHeight="true" outlineLevel="0" collapsed="false">
      <c r="A54" s="1"/>
      <c r="B54" s="1"/>
      <c r="C54" s="2" t="s">
        <v>105</v>
      </c>
      <c r="D54" s="2" t="n">
        <v>5</v>
      </c>
      <c r="E54" s="46" t="str">
        <f aca="false">IF(COUNTIFS(Initiatives!$C$7:$C$16,$C54)&lt;&gt;1,"Invalid ID",IF(INDEX(Initiatives!$AB$7:$AB$16,MATCH($C54,Initiatives!$C$7:$C$16,0))="No","Excluded",IF(INDEX(Initiatives!$D$7:$D$16,MATCH($C54,Initiatives!$C$7:$C$16,0))="","Missing input",INDEX(Initiatives!$D$7:$D$16,MATCH($C54,Initiatives!$C$7:$C$16,0)))))</f>
        <v>Excluded</v>
      </c>
      <c r="F54" s="46" t="str">
        <f aca="false">IF(COUNTIFS(Initiatives!$C$7:$C$16,$C54)&lt;&gt;1,"Invalid ID",IF(INDEX(Initiatives!$AB$7:$AB$16,MATCH($C54,Initiatives!$C$7:$C$16,0))="No","Excluded",IF(INDEX(Initiatives!$R$7:$R$16,MATCH($C54,Initiatives!$C$7:$C$16,0))="","Missing input",INDEX(Initiatives!$R$7:$R$16,MATCH($C54,Initiatives!$C$7:$C$16,0)))))</f>
        <v>Excluded</v>
      </c>
      <c r="G54" s="16" t="n">
        <f aca="false">INDEX('Cash Flow'!$D$25:$I$204,(MATCH($C54,'Cash Flow'!$L$7:$L$16,0)-1)*18+6,$D54+1)</f>
        <v>0</v>
      </c>
      <c r="H54" s="47"/>
      <c r="I54" s="17" t="str">
        <f aca="false">IF(COUNT(G54:H54)=2,H54-G54,"n.a.")</f>
        <v>n.a.</v>
      </c>
      <c r="J54" s="17" t="n">
        <f aca="false">IF(COUNT(G54,M54)=2,G54-M54,"n.a.")</f>
        <v>0</v>
      </c>
      <c r="K54" s="47"/>
      <c r="L54" s="17" t="str">
        <f aca="false">IF(COUNT(J54:K54)=2,J54-K54,"n.a.")</f>
        <v>n.a.</v>
      </c>
      <c r="M54" s="16" t="n">
        <f aca="false">INDEX('Cash Flow'!$D$25:$I$204,(MATCH($C54,'Cash Flow'!$L$7:$L$16,0)-1)*18+13,$D54+1)</f>
        <v>0</v>
      </c>
      <c r="N54" s="17" t="str">
        <f aca="false">IF(COUNT(H54,K54)=2,H54-K54,"n.a.")</f>
        <v>n.a.</v>
      </c>
      <c r="O54" s="17" t="str">
        <f aca="false">IF(COUNT(M54:N54)=2,N54-M54,"n.a.")</f>
        <v>n.a.</v>
      </c>
      <c r="P54" s="5"/>
      <c r="Q54" s="2"/>
      <c r="R54" s="2"/>
      <c r="S54" s="2"/>
      <c r="T54" s="2"/>
      <c r="U54" s="2"/>
      <c r="V54" s="2"/>
      <c r="W54" s="2"/>
      <c r="X54" s="2"/>
      <c r="Y54" s="2"/>
      <c r="Z54" s="2"/>
      <c r="AA54" s="2"/>
      <c r="AB54" s="2"/>
      <c r="AC54" s="2"/>
      <c r="AD54" s="2"/>
    </row>
    <row r="55" customFormat="false" ht="37.5" hidden="false" customHeight="true" outlineLevel="0" collapsed="false">
      <c r="A55" s="1"/>
      <c r="B55" s="1"/>
      <c r="C55" s="2" t="s">
        <v>106</v>
      </c>
      <c r="D55" s="2" t="n">
        <v>0</v>
      </c>
      <c r="E55" s="46" t="str">
        <f aca="false">IF(COUNTIFS(Initiatives!$C$7:$C$16,$C55)&lt;&gt;1,"Invalid ID",IF(INDEX(Initiatives!$AB$7:$AB$16,MATCH($C55,Initiatives!$C$7:$C$16,0))="No","Excluded",IF(INDEX(Initiatives!$D$7:$D$16,MATCH($C55,Initiatives!$C$7:$C$16,0))="","Missing input",INDEX(Initiatives!$D$7:$D$16,MATCH($C55,Initiatives!$C$7:$C$16,0)))))</f>
        <v>Excluded</v>
      </c>
      <c r="F55" s="46" t="str">
        <f aca="false">IF(COUNTIFS(Initiatives!$C$7:$C$16,$C55)&lt;&gt;1,"Invalid ID",IF(INDEX(Initiatives!$AB$7:$AB$16,MATCH($C55,Initiatives!$C$7:$C$16,0))="No","Excluded",IF(INDEX(Initiatives!$R$7:$R$16,MATCH($C55,Initiatives!$C$7:$C$16,0))="","Missing input",INDEX(Initiatives!$R$7:$R$16,MATCH($C55,Initiatives!$C$7:$C$16,0)))))</f>
        <v>Excluded</v>
      </c>
      <c r="G55" s="16" t="n">
        <f aca="false">INDEX('Cash Flow'!$D$25:$I$204,(MATCH($C55,'Cash Flow'!$L$7:$L$16,0)-1)*18+6,$D55+1)</f>
        <v>0</v>
      </c>
      <c r="H55" s="47"/>
      <c r="I55" s="17" t="str">
        <f aca="false">IF(COUNT(G55:H55)=2,H55-G55,"n.a.")</f>
        <v>n.a.</v>
      </c>
      <c r="J55" s="17" t="n">
        <f aca="false">IF(COUNT(G55,M55)=2,G55-M55,"n.a.")</f>
        <v>0</v>
      </c>
      <c r="K55" s="47"/>
      <c r="L55" s="17" t="str">
        <f aca="false">IF(COUNT(J55:K55)=2,J55-K55,"n.a.")</f>
        <v>n.a.</v>
      </c>
      <c r="M55" s="16" t="n">
        <f aca="false">INDEX('Cash Flow'!$D$25:$I$204,(MATCH($C55,'Cash Flow'!$L$7:$L$16,0)-1)*18+13,$D55+1)</f>
        <v>0</v>
      </c>
      <c r="N55" s="17" t="str">
        <f aca="false">IF(COUNT(H55,K55)=2,H55-K55,"n.a.")</f>
        <v>n.a.</v>
      </c>
      <c r="O55" s="17" t="str">
        <f aca="false">IF(COUNT(M55:N55)=2,N55-M55,"n.a.")</f>
        <v>n.a.</v>
      </c>
      <c r="P55" s="5"/>
      <c r="Q55" s="2"/>
      <c r="R55" s="2"/>
      <c r="S55" s="2"/>
      <c r="T55" s="2"/>
      <c r="U55" s="2"/>
      <c r="V55" s="2"/>
      <c r="W55" s="2"/>
      <c r="X55" s="2"/>
      <c r="Y55" s="2"/>
      <c r="Z55" s="2"/>
      <c r="AA55" s="2"/>
      <c r="AB55" s="2"/>
      <c r="AC55" s="2"/>
      <c r="AD55" s="2"/>
    </row>
    <row r="56" customFormat="false" ht="37.5" hidden="false" customHeight="true" outlineLevel="0" collapsed="false">
      <c r="A56" s="1"/>
      <c r="B56" s="1"/>
      <c r="C56" s="2" t="s">
        <v>106</v>
      </c>
      <c r="D56" s="2" t="n">
        <v>1</v>
      </c>
      <c r="E56" s="46" t="str">
        <f aca="false">IF(COUNTIFS(Initiatives!$C$7:$C$16,$C56)&lt;&gt;1,"Invalid ID",IF(INDEX(Initiatives!$AB$7:$AB$16,MATCH($C56,Initiatives!$C$7:$C$16,0))="No","Excluded",IF(INDEX(Initiatives!$D$7:$D$16,MATCH($C56,Initiatives!$C$7:$C$16,0))="","Missing input",INDEX(Initiatives!$D$7:$D$16,MATCH($C56,Initiatives!$C$7:$C$16,0)))))</f>
        <v>Excluded</v>
      </c>
      <c r="F56" s="46" t="str">
        <f aca="false">IF(COUNTIFS(Initiatives!$C$7:$C$16,$C56)&lt;&gt;1,"Invalid ID",IF(INDEX(Initiatives!$AB$7:$AB$16,MATCH($C56,Initiatives!$C$7:$C$16,0))="No","Excluded",IF(INDEX(Initiatives!$R$7:$R$16,MATCH($C56,Initiatives!$C$7:$C$16,0))="","Missing input",INDEX(Initiatives!$R$7:$R$16,MATCH($C56,Initiatives!$C$7:$C$16,0)))))</f>
        <v>Excluded</v>
      </c>
      <c r="G56" s="16" t="n">
        <f aca="false">INDEX('Cash Flow'!$D$25:$I$204,(MATCH($C56,'Cash Flow'!$L$7:$L$16,0)-1)*18+6,$D56+1)</f>
        <v>0</v>
      </c>
      <c r="H56" s="47"/>
      <c r="I56" s="17" t="str">
        <f aca="false">IF(COUNT(G56:H56)=2,H56-G56,"n.a.")</f>
        <v>n.a.</v>
      </c>
      <c r="J56" s="17" t="n">
        <f aca="false">IF(COUNT(G56,M56)=2,G56-M56,"n.a.")</f>
        <v>0</v>
      </c>
      <c r="K56" s="47"/>
      <c r="L56" s="17" t="str">
        <f aca="false">IF(COUNT(J56:K56)=2,J56-K56,"n.a.")</f>
        <v>n.a.</v>
      </c>
      <c r="M56" s="16" t="n">
        <f aca="false">INDEX('Cash Flow'!$D$25:$I$204,(MATCH($C56,'Cash Flow'!$L$7:$L$16,0)-1)*18+13,$D56+1)</f>
        <v>0</v>
      </c>
      <c r="N56" s="17" t="str">
        <f aca="false">IF(COUNT(H56,K56)=2,H56-K56,"n.a.")</f>
        <v>n.a.</v>
      </c>
      <c r="O56" s="17" t="str">
        <f aca="false">IF(COUNT(M56:N56)=2,N56-M56,"n.a.")</f>
        <v>n.a.</v>
      </c>
      <c r="P56" s="5"/>
      <c r="Q56" s="2"/>
      <c r="R56" s="2"/>
      <c r="S56" s="2"/>
      <c r="T56" s="2"/>
      <c r="U56" s="2"/>
      <c r="V56" s="2"/>
      <c r="W56" s="2"/>
      <c r="X56" s="2"/>
      <c r="Y56" s="2"/>
      <c r="Z56" s="2"/>
      <c r="AA56" s="2"/>
      <c r="AB56" s="2"/>
      <c r="AC56" s="2"/>
      <c r="AD56" s="2"/>
    </row>
    <row r="57" customFormat="false" ht="37.5" hidden="false" customHeight="true" outlineLevel="0" collapsed="false">
      <c r="A57" s="1"/>
      <c r="B57" s="1"/>
      <c r="C57" s="2" t="s">
        <v>106</v>
      </c>
      <c r="D57" s="2" t="n">
        <v>2</v>
      </c>
      <c r="E57" s="46" t="str">
        <f aca="false">IF(COUNTIFS(Initiatives!$C$7:$C$16,$C57)&lt;&gt;1,"Invalid ID",IF(INDEX(Initiatives!$AB$7:$AB$16,MATCH($C57,Initiatives!$C$7:$C$16,0))="No","Excluded",IF(INDEX(Initiatives!$D$7:$D$16,MATCH($C57,Initiatives!$C$7:$C$16,0))="","Missing input",INDEX(Initiatives!$D$7:$D$16,MATCH($C57,Initiatives!$C$7:$C$16,0)))))</f>
        <v>Excluded</v>
      </c>
      <c r="F57" s="46" t="str">
        <f aca="false">IF(COUNTIFS(Initiatives!$C$7:$C$16,$C57)&lt;&gt;1,"Invalid ID",IF(INDEX(Initiatives!$AB$7:$AB$16,MATCH($C57,Initiatives!$C$7:$C$16,0))="No","Excluded",IF(INDEX(Initiatives!$R$7:$R$16,MATCH($C57,Initiatives!$C$7:$C$16,0))="","Missing input",INDEX(Initiatives!$R$7:$R$16,MATCH($C57,Initiatives!$C$7:$C$16,0)))))</f>
        <v>Excluded</v>
      </c>
      <c r="G57" s="16" t="n">
        <f aca="false">INDEX('Cash Flow'!$D$25:$I$204,(MATCH($C57,'Cash Flow'!$L$7:$L$16,0)-1)*18+6,$D57+1)</f>
        <v>0</v>
      </c>
      <c r="H57" s="47"/>
      <c r="I57" s="17" t="str">
        <f aca="false">IF(COUNT(G57:H57)=2,H57-G57,"n.a.")</f>
        <v>n.a.</v>
      </c>
      <c r="J57" s="17" t="n">
        <f aca="false">IF(COUNT(G57,M57)=2,G57-M57,"n.a.")</f>
        <v>0</v>
      </c>
      <c r="K57" s="47"/>
      <c r="L57" s="17" t="str">
        <f aca="false">IF(COUNT(J57:K57)=2,J57-K57,"n.a.")</f>
        <v>n.a.</v>
      </c>
      <c r="M57" s="16" t="n">
        <f aca="false">INDEX('Cash Flow'!$D$25:$I$204,(MATCH($C57,'Cash Flow'!$L$7:$L$16,0)-1)*18+13,$D57+1)</f>
        <v>0</v>
      </c>
      <c r="N57" s="17" t="str">
        <f aca="false">IF(COUNT(H57,K57)=2,H57-K57,"n.a.")</f>
        <v>n.a.</v>
      </c>
      <c r="O57" s="17" t="str">
        <f aca="false">IF(COUNT(M57:N57)=2,N57-M57,"n.a.")</f>
        <v>n.a.</v>
      </c>
      <c r="P57" s="5"/>
      <c r="Q57" s="2"/>
      <c r="R57" s="2"/>
      <c r="S57" s="2"/>
      <c r="T57" s="2"/>
      <c r="U57" s="2"/>
      <c r="V57" s="2"/>
      <c r="W57" s="2"/>
      <c r="X57" s="2"/>
      <c r="Y57" s="2"/>
      <c r="Z57" s="2"/>
      <c r="AA57" s="2"/>
      <c r="AB57" s="2"/>
      <c r="AC57" s="2"/>
      <c r="AD57" s="2"/>
    </row>
    <row r="58" customFormat="false" ht="37.5" hidden="false" customHeight="true" outlineLevel="0" collapsed="false">
      <c r="A58" s="1"/>
      <c r="B58" s="1"/>
      <c r="C58" s="2" t="s">
        <v>106</v>
      </c>
      <c r="D58" s="2" t="n">
        <v>3</v>
      </c>
      <c r="E58" s="46" t="str">
        <f aca="false">IF(COUNTIFS(Initiatives!$C$7:$C$16,$C58)&lt;&gt;1,"Invalid ID",IF(INDEX(Initiatives!$AB$7:$AB$16,MATCH($C58,Initiatives!$C$7:$C$16,0))="No","Excluded",IF(INDEX(Initiatives!$D$7:$D$16,MATCH($C58,Initiatives!$C$7:$C$16,0))="","Missing input",INDEX(Initiatives!$D$7:$D$16,MATCH($C58,Initiatives!$C$7:$C$16,0)))))</f>
        <v>Excluded</v>
      </c>
      <c r="F58" s="46" t="str">
        <f aca="false">IF(COUNTIFS(Initiatives!$C$7:$C$16,$C58)&lt;&gt;1,"Invalid ID",IF(INDEX(Initiatives!$AB$7:$AB$16,MATCH($C58,Initiatives!$C$7:$C$16,0))="No","Excluded",IF(INDEX(Initiatives!$R$7:$R$16,MATCH($C58,Initiatives!$C$7:$C$16,0))="","Missing input",INDEX(Initiatives!$R$7:$R$16,MATCH($C58,Initiatives!$C$7:$C$16,0)))))</f>
        <v>Excluded</v>
      </c>
      <c r="G58" s="16" t="n">
        <f aca="false">INDEX('Cash Flow'!$D$25:$I$204,(MATCH($C58,'Cash Flow'!$L$7:$L$16,0)-1)*18+6,$D58+1)</f>
        <v>0</v>
      </c>
      <c r="H58" s="47"/>
      <c r="I58" s="17" t="str">
        <f aca="false">IF(COUNT(G58:H58)=2,H58-G58,"n.a.")</f>
        <v>n.a.</v>
      </c>
      <c r="J58" s="17" t="n">
        <f aca="false">IF(COUNT(G58,M58)=2,G58-M58,"n.a.")</f>
        <v>0</v>
      </c>
      <c r="K58" s="47"/>
      <c r="L58" s="17" t="str">
        <f aca="false">IF(COUNT(J58:K58)=2,J58-K58,"n.a.")</f>
        <v>n.a.</v>
      </c>
      <c r="M58" s="16" t="n">
        <f aca="false">INDEX('Cash Flow'!$D$25:$I$204,(MATCH($C58,'Cash Flow'!$L$7:$L$16,0)-1)*18+13,$D58+1)</f>
        <v>0</v>
      </c>
      <c r="N58" s="17" t="str">
        <f aca="false">IF(COUNT(H58,K58)=2,H58-K58,"n.a.")</f>
        <v>n.a.</v>
      </c>
      <c r="O58" s="17" t="str">
        <f aca="false">IF(COUNT(M58:N58)=2,N58-M58,"n.a.")</f>
        <v>n.a.</v>
      </c>
      <c r="P58" s="5"/>
      <c r="Q58" s="2"/>
      <c r="R58" s="2"/>
      <c r="S58" s="2"/>
      <c r="T58" s="2"/>
      <c r="U58" s="2"/>
      <c r="V58" s="2"/>
      <c r="W58" s="2"/>
      <c r="X58" s="2"/>
      <c r="Y58" s="2"/>
      <c r="Z58" s="2"/>
      <c r="AA58" s="2"/>
      <c r="AB58" s="2"/>
      <c r="AC58" s="2"/>
      <c r="AD58" s="2"/>
    </row>
    <row r="59" customFormat="false" ht="37.5" hidden="false" customHeight="true" outlineLevel="0" collapsed="false">
      <c r="A59" s="1"/>
      <c r="B59" s="1"/>
      <c r="C59" s="2" t="s">
        <v>106</v>
      </c>
      <c r="D59" s="2" t="n">
        <v>4</v>
      </c>
      <c r="E59" s="46" t="str">
        <f aca="false">IF(COUNTIFS(Initiatives!$C$7:$C$16,$C59)&lt;&gt;1,"Invalid ID",IF(INDEX(Initiatives!$AB$7:$AB$16,MATCH($C59,Initiatives!$C$7:$C$16,0))="No","Excluded",IF(INDEX(Initiatives!$D$7:$D$16,MATCH($C59,Initiatives!$C$7:$C$16,0))="","Missing input",INDEX(Initiatives!$D$7:$D$16,MATCH($C59,Initiatives!$C$7:$C$16,0)))))</f>
        <v>Excluded</v>
      </c>
      <c r="F59" s="46" t="str">
        <f aca="false">IF(COUNTIFS(Initiatives!$C$7:$C$16,$C59)&lt;&gt;1,"Invalid ID",IF(INDEX(Initiatives!$AB$7:$AB$16,MATCH($C59,Initiatives!$C$7:$C$16,0))="No","Excluded",IF(INDEX(Initiatives!$R$7:$R$16,MATCH($C59,Initiatives!$C$7:$C$16,0))="","Missing input",INDEX(Initiatives!$R$7:$R$16,MATCH($C59,Initiatives!$C$7:$C$16,0)))))</f>
        <v>Excluded</v>
      </c>
      <c r="G59" s="16" t="n">
        <f aca="false">INDEX('Cash Flow'!$D$25:$I$204,(MATCH($C59,'Cash Flow'!$L$7:$L$16,0)-1)*18+6,$D59+1)</f>
        <v>0</v>
      </c>
      <c r="H59" s="47"/>
      <c r="I59" s="17" t="str">
        <f aca="false">IF(COUNT(G59:H59)=2,H59-G59,"n.a.")</f>
        <v>n.a.</v>
      </c>
      <c r="J59" s="17" t="n">
        <f aca="false">IF(COUNT(G59,M59)=2,G59-M59,"n.a.")</f>
        <v>0</v>
      </c>
      <c r="K59" s="47"/>
      <c r="L59" s="17" t="str">
        <f aca="false">IF(COUNT(J59:K59)=2,J59-K59,"n.a.")</f>
        <v>n.a.</v>
      </c>
      <c r="M59" s="16" t="n">
        <f aca="false">INDEX('Cash Flow'!$D$25:$I$204,(MATCH($C59,'Cash Flow'!$L$7:$L$16,0)-1)*18+13,$D59+1)</f>
        <v>0</v>
      </c>
      <c r="N59" s="17" t="str">
        <f aca="false">IF(COUNT(H59,K59)=2,H59-K59,"n.a.")</f>
        <v>n.a.</v>
      </c>
      <c r="O59" s="17" t="str">
        <f aca="false">IF(COUNT(M59:N59)=2,N59-M59,"n.a.")</f>
        <v>n.a.</v>
      </c>
      <c r="P59" s="5"/>
      <c r="Q59" s="2"/>
      <c r="R59" s="2"/>
      <c r="S59" s="2"/>
      <c r="T59" s="2"/>
      <c r="U59" s="2"/>
      <c r="V59" s="2"/>
      <c r="W59" s="2"/>
      <c r="X59" s="2"/>
      <c r="Y59" s="2"/>
      <c r="Z59" s="2"/>
      <c r="AA59" s="2"/>
      <c r="AB59" s="2"/>
      <c r="AC59" s="2"/>
      <c r="AD59" s="2"/>
    </row>
    <row r="60" customFormat="false" ht="37.5" hidden="false" customHeight="true" outlineLevel="0" collapsed="false">
      <c r="A60" s="1"/>
      <c r="B60" s="1"/>
      <c r="C60" s="2" t="s">
        <v>106</v>
      </c>
      <c r="D60" s="2" t="n">
        <v>5</v>
      </c>
      <c r="E60" s="46" t="str">
        <f aca="false">IF(COUNTIFS(Initiatives!$C$7:$C$16,$C60)&lt;&gt;1,"Invalid ID",IF(INDEX(Initiatives!$AB$7:$AB$16,MATCH($C60,Initiatives!$C$7:$C$16,0))="No","Excluded",IF(INDEX(Initiatives!$D$7:$D$16,MATCH($C60,Initiatives!$C$7:$C$16,0))="","Missing input",INDEX(Initiatives!$D$7:$D$16,MATCH($C60,Initiatives!$C$7:$C$16,0)))))</f>
        <v>Excluded</v>
      </c>
      <c r="F60" s="46" t="str">
        <f aca="false">IF(COUNTIFS(Initiatives!$C$7:$C$16,$C60)&lt;&gt;1,"Invalid ID",IF(INDEX(Initiatives!$AB$7:$AB$16,MATCH($C60,Initiatives!$C$7:$C$16,0))="No","Excluded",IF(INDEX(Initiatives!$R$7:$R$16,MATCH($C60,Initiatives!$C$7:$C$16,0))="","Missing input",INDEX(Initiatives!$R$7:$R$16,MATCH($C60,Initiatives!$C$7:$C$16,0)))))</f>
        <v>Excluded</v>
      </c>
      <c r="G60" s="16" t="n">
        <f aca="false">INDEX('Cash Flow'!$D$25:$I$204,(MATCH($C60,'Cash Flow'!$L$7:$L$16,0)-1)*18+6,$D60+1)</f>
        <v>0</v>
      </c>
      <c r="H60" s="47"/>
      <c r="I60" s="17" t="str">
        <f aca="false">IF(COUNT(G60:H60)=2,H60-G60,"n.a.")</f>
        <v>n.a.</v>
      </c>
      <c r="J60" s="17" t="n">
        <f aca="false">IF(COUNT(G60,M60)=2,G60-M60,"n.a.")</f>
        <v>0</v>
      </c>
      <c r="K60" s="47"/>
      <c r="L60" s="17" t="str">
        <f aca="false">IF(COUNT(J60:K60)=2,J60-K60,"n.a.")</f>
        <v>n.a.</v>
      </c>
      <c r="M60" s="16" t="n">
        <f aca="false">INDEX('Cash Flow'!$D$25:$I$204,(MATCH($C60,'Cash Flow'!$L$7:$L$16,0)-1)*18+13,$D60+1)</f>
        <v>0</v>
      </c>
      <c r="N60" s="17" t="str">
        <f aca="false">IF(COUNT(H60,K60)=2,H60-K60,"n.a.")</f>
        <v>n.a.</v>
      </c>
      <c r="O60" s="17" t="str">
        <f aca="false">IF(COUNT(M60:N60)=2,N60-M60,"n.a.")</f>
        <v>n.a.</v>
      </c>
      <c r="P60" s="5"/>
      <c r="Q60" s="2"/>
      <c r="R60" s="2"/>
      <c r="S60" s="2"/>
      <c r="T60" s="2"/>
      <c r="U60" s="2"/>
      <c r="V60" s="2"/>
      <c r="W60" s="2"/>
      <c r="X60" s="2"/>
      <c r="Y60" s="2"/>
      <c r="Z60" s="2"/>
      <c r="AA60" s="2"/>
      <c r="AB60" s="2"/>
      <c r="AC60" s="2"/>
      <c r="AD60" s="2"/>
    </row>
    <row r="61" customFormat="false" ht="37.5" hidden="false" customHeight="true" outlineLevel="0" collapsed="false">
      <c r="A61" s="1"/>
      <c r="B61" s="1"/>
      <c r="C61" s="2" t="s">
        <v>107</v>
      </c>
      <c r="D61" s="2" t="n">
        <v>0</v>
      </c>
      <c r="E61" s="46" t="str">
        <f aca="false">IF(COUNTIFS(Initiatives!$C$7:$C$16,$C61)&lt;&gt;1,"Invalid ID",IF(INDEX(Initiatives!$AB$7:$AB$16,MATCH($C61,Initiatives!$C$7:$C$16,0))="No","Excluded",IF(INDEX(Initiatives!$D$7:$D$16,MATCH($C61,Initiatives!$C$7:$C$16,0))="","Missing input",INDEX(Initiatives!$D$7:$D$16,MATCH($C61,Initiatives!$C$7:$C$16,0)))))</f>
        <v>Excluded</v>
      </c>
      <c r="F61" s="46" t="str">
        <f aca="false">IF(COUNTIFS(Initiatives!$C$7:$C$16,$C61)&lt;&gt;1,"Invalid ID",IF(INDEX(Initiatives!$AB$7:$AB$16,MATCH($C61,Initiatives!$C$7:$C$16,0))="No","Excluded",IF(INDEX(Initiatives!$R$7:$R$16,MATCH($C61,Initiatives!$C$7:$C$16,0))="","Missing input",INDEX(Initiatives!$R$7:$R$16,MATCH($C61,Initiatives!$C$7:$C$16,0)))))</f>
        <v>Excluded</v>
      </c>
      <c r="G61" s="16" t="n">
        <f aca="false">INDEX('Cash Flow'!$D$25:$I$204,(MATCH($C61,'Cash Flow'!$L$7:$L$16,0)-1)*18+6,$D61+1)</f>
        <v>0</v>
      </c>
      <c r="H61" s="47"/>
      <c r="I61" s="17" t="str">
        <f aca="false">IF(COUNT(G61:H61)=2,H61-G61,"n.a.")</f>
        <v>n.a.</v>
      </c>
      <c r="J61" s="17" t="n">
        <f aca="false">IF(COUNT(G61,M61)=2,G61-M61,"n.a.")</f>
        <v>0</v>
      </c>
      <c r="K61" s="47"/>
      <c r="L61" s="17" t="str">
        <f aca="false">IF(COUNT(J61:K61)=2,J61-K61,"n.a.")</f>
        <v>n.a.</v>
      </c>
      <c r="M61" s="16" t="n">
        <f aca="false">INDEX('Cash Flow'!$D$25:$I$204,(MATCH($C61,'Cash Flow'!$L$7:$L$16,0)-1)*18+13,$D61+1)</f>
        <v>0</v>
      </c>
      <c r="N61" s="17" t="str">
        <f aca="false">IF(COUNT(H61,K61)=2,H61-K61,"n.a.")</f>
        <v>n.a.</v>
      </c>
      <c r="O61" s="17" t="str">
        <f aca="false">IF(COUNT(M61:N61)=2,N61-M61,"n.a.")</f>
        <v>n.a.</v>
      </c>
      <c r="P61" s="5"/>
      <c r="Q61" s="2"/>
      <c r="R61" s="2"/>
      <c r="S61" s="2"/>
      <c r="T61" s="2"/>
      <c r="U61" s="2"/>
      <c r="V61" s="2"/>
      <c r="W61" s="2"/>
      <c r="X61" s="2"/>
      <c r="Y61" s="2"/>
      <c r="Z61" s="2"/>
      <c r="AA61" s="2"/>
      <c r="AB61" s="2"/>
      <c r="AC61" s="2"/>
      <c r="AD61" s="2"/>
    </row>
    <row r="62" customFormat="false" ht="37.5" hidden="false" customHeight="true" outlineLevel="0" collapsed="false">
      <c r="A62" s="1"/>
      <c r="B62" s="1"/>
      <c r="C62" s="2" t="s">
        <v>107</v>
      </c>
      <c r="D62" s="2" t="n">
        <v>1</v>
      </c>
      <c r="E62" s="46" t="str">
        <f aca="false">IF(COUNTIFS(Initiatives!$C$7:$C$16,$C62)&lt;&gt;1,"Invalid ID",IF(INDEX(Initiatives!$AB$7:$AB$16,MATCH($C62,Initiatives!$C$7:$C$16,0))="No","Excluded",IF(INDEX(Initiatives!$D$7:$D$16,MATCH($C62,Initiatives!$C$7:$C$16,0))="","Missing input",INDEX(Initiatives!$D$7:$D$16,MATCH($C62,Initiatives!$C$7:$C$16,0)))))</f>
        <v>Excluded</v>
      </c>
      <c r="F62" s="46" t="str">
        <f aca="false">IF(COUNTIFS(Initiatives!$C$7:$C$16,$C62)&lt;&gt;1,"Invalid ID",IF(INDEX(Initiatives!$AB$7:$AB$16,MATCH($C62,Initiatives!$C$7:$C$16,0))="No","Excluded",IF(INDEX(Initiatives!$R$7:$R$16,MATCH($C62,Initiatives!$C$7:$C$16,0))="","Missing input",INDEX(Initiatives!$R$7:$R$16,MATCH($C62,Initiatives!$C$7:$C$16,0)))))</f>
        <v>Excluded</v>
      </c>
      <c r="G62" s="16" t="n">
        <f aca="false">INDEX('Cash Flow'!$D$25:$I$204,(MATCH($C62,'Cash Flow'!$L$7:$L$16,0)-1)*18+6,$D62+1)</f>
        <v>0</v>
      </c>
      <c r="H62" s="47"/>
      <c r="I62" s="17" t="str">
        <f aca="false">IF(COUNT(G62:H62)=2,H62-G62,"n.a.")</f>
        <v>n.a.</v>
      </c>
      <c r="J62" s="17" t="n">
        <f aca="false">IF(COUNT(G62,M62)=2,G62-M62,"n.a.")</f>
        <v>0</v>
      </c>
      <c r="K62" s="47"/>
      <c r="L62" s="17" t="str">
        <f aca="false">IF(COUNT(J62:K62)=2,J62-K62,"n.a.")</f>
        <v>n.a.</v>
      </c>
      <c r="M62" s="16" t="n">
        <f aca="false">INDEX('Cash Flow'!$D$25:$I$204,(MATCH($C62,'Cash Flow'!$L$7:$L$16,0)-1)*18+13,$D62+1)</f>
        <v>0</v>
      </c>
      <c r="N62" s="17" t="str">
        <f aca="false">IF(COUNT(H62,K62)=2,H62-K62,"n.a.")</f>
        <v>n.a.</v>
      </c>
      <c r="O62" s="17" t="str">
        <f aca="false">IF(COUNT(M62:N62)=2,N62-M62,"n.a.")</f>
        <v>n.a.</v>
      </c>
      <c r="P62" s="5"/>
      <c r="Q62" s="2"/>
      <c r="R62" s="2"/>
      <c r="S62" s="2"/>
      <c r="T62" s="2"/>
      <c r="U62" s="2"/>
      <c r="V62" s="2"/>
      <c r="W62" s="2"/>
      <c r="X62" s="2"/>
      <c r="Y62" s="2"/>
      <c r="Z62" s="2"/>
      <c r="AA62" s="2"/>
      <c r="AB62" s="2"/>
      <c r="AC62" s="2"/>
      <c r="AD62" s="2"/>
    </row>
    <row r="63" customFormat="false" ht="37.5" hidden="false" customHeight="true" outlineLevel="0" collapsed="false">
      <c r="A63" s="1"/>
      <c r="B63" s="1"/>
      <c r="C63" s="2" t="s">
        <v>107</v>
      </c>
      <c r="D63" s="2" t="n">
        <v>2</v>
      </c>
      <c r="E63" s="46" t="str">
        <f aca="false">IF(COUNTIFS(Initiatives!$C$7:$C$16,$C63)&lt;&gt;1,"Invalid ID",IF(INDEX(Initiatives!$AB$7:$AB$16,MATCH($C63,Initiatives!$C$7:$C$16,0))="No","Excluded",IF(INDEX(Initiatives!$D$7:$D$16,MATCH($C63,Initiatives!$C$7:$C$16,0))="","Missing input",INDEX(Initiatives!$D$7:$D$16,MATCH($C63,Initiatives!$C$7:$C$16,0)))))</f>
        <v>Excluded</v>
      </c>
      <c r="F63" s="46" t="str">
        <f aca="false">IF(COUNTIFS(Initiatives!$C$7:$C$16,$C63)&lt;&gt;1,"Invalid ID",IF(INDEX(Initiatives!$AB$7:$AB$16,MATCH($C63,Initiatives!$C$7:$C$16,0))="No","Excluded",IF(INDEX(Initiatives!$R$7:$R$16,MATCH($C63,Initiatives!$C$7:$C$16,0))="","Missing input",INDEX(Initiatives!$R$7:$R$16,MATCH($C63,Initiatives!$C$7:$C$16,0)))))</f>
        <v>Excluded</v>
      </c>
      <c r="G63" s="16" t="n">
        <f aca="false">INDEX('Cash Flow'!$D$25:$I$204,(MATCH($C63,'Cash Flow'!$L$7:$L$16,0)-1)*18+6,$D63+1)</f>
        <v>0</v>
      </c>
      <c r="H63" s="47"/>
      <c r="I63" s="17" t="str">
        <f aca="false">IF(COUNT(G63:H63)=2,H63-G63,"n.a.")</f>
        <v>n.a.</v>
      </c>
      <c r="J63" s="17" t="n">
        <f aca="false">IF(COUNT(G63,M63)=2,G63-M63,"n.a.")</f>
        <v>0</v>
      </c>
      <c r="K63" s="47"/>
      <c r="L63" s="17" t="str">
        <f aca="false">IF(COUNT(J63:K63)=2,J63-K63,"n.a.")</f>
        <v>n.a.</v>
      </c>
      <c r="M63" s="16" t="n">
        <f aca="false">INDEX('Cash Flow'!$D$25:$I$204,(MATCH($C63,'Cash Flow'!$L$7:$L$16,0)-1)*18+13,$D63+1)</f>
        <v>0</v>
      </c>
      <c r="N63" s="17" t="str">
        <f aca="false">IF(COUNT(H63,K63)=2,H63-K63,"n.a.")</f>
        <v>n.a.</v>
      </c>
      <c r="O63" s="17" t="str">
        <f aca="false">IF(COUNT(M63:N63)=2,N63-M63,"n.a.")</f>
        <v>n.a.</v>
      </c>
      <c r="P63" s="5"/>
      <c r="Q63" s="2"/>
      <c r="R63" s="2"/>
      <c r="S63" s="2"/>
      <c r="T63" s="2"/>
      <c r="U63" s="2"/>
      <c r="V63" s="2"/>
      <c r="W63" s="2"/>
      <c r="X63" s="2"/>
      <c r="Y63" s="2"/>
      <c r="Z63" s="2"/>
      <c r="AA63" s="2"/>
      <c r="AB63" s="2"/>
      <c r="AC63" s="2"/>
      <c r="AD63" s="2"/>
    </row>
    <row r="64" customFormat="false" ht="37.5" hidden="false" customHeight="true" outlineLevel="0" collapsed="false">
      <c r="A64" s="1"/>
      <c r="B64" s="1"/>
      <c r="C64" s="2" t="s">
        <v>107</v>
      </c>
      <c r="D64" s="2" t="n">
        <v>3</v>
      </c>
      <c r="E64" s="46" t="str">
        <f aca="false">IF(COUNTIFS(Initiatives!$C$7:$C$16,$C64)&lt;&gt;1,"Invalid ID",IF(INDEX(Initiatives!$AB$7:$AB$16,MATCH($C64,Initiatives!$C$7:$C$16,0))="No","Excluded",IF(INDEX(Initiatives!$D$7:$D$16,MATCH($C64,Initiatives!$C$7:$C$16,0))="","Missing input",INDEX(Initiatives!$D$7:$D$16,MATCH($C64,Initiatives!$C$7:$C$16,0)))))</f>
        <v>Excluded</v>
      </c>
      <c r="F64" s="46" t="str">
        <f aca="false">IF(COUNTIFS(Initiatives!$C$7:$C$16,$C64)&lt;&gt;1,"Invalid ID",IF(INDEX(Initiatives!$AB$7:$AB$16,MATCH($C64,Initiatives!$C$7:$C$16,0))="No","Excluded",IF(INDEX(Initiatives!$R$7:$R$16,MATCH($C64,Initiatives!$C$7:$C$16,0))="","Missing input",INDEX(Initiatives!$R$7:$R$16,MATCH($C64,Initiatives!$C$7:$C$16,0)))))</f>
        <v>Excluded</v>
      </c>
      <c r="G64" s="16" t="n">
        <f aca="false">INDEX('Cash Flow'!$D$25:$I$204,(MATCH($C64,'Cash Flow'!$L$7:$L$16,0)-1)*18+6,$D64+1)</f>
        <v>0</v>
      </c>
      <c r="H64" s="47"/>
      <c r="I64" s="17" t="str">
        <f aca="false">IF(COUNT(G64:H64)=2,H64-G64,"n.a.")</f>
        <v>n.a.</v>
      </c>
      <c r="J64" s="17" t="n">
        <f aca="false">IF(COUNT(G64,M64)=2,G64-M64,"n.a.")</f>
        <v>0</v>
      </c>
      <c r="K64" s="47"/>
      <c r="L64" s="17" t="str">
        <f aca="false">IF(COUNT(J64:K64)=2,J64-K64,"n.a.")</f>
        <v>n.a.</v>
      </c>
      <c r="M64" s="16" t="n">
        <f aca="false">INDEX('Cash Flow'!$D$25:$I$204,(MATCH($C64,'Cash Flow'!$L$7:$L$16,0)-1)*18+13,$D64+1)</f>
        <v>0</v>
      </c>
      <c r="N64" s="17" t="str">
        <f aca="false">IF(COUNT(H64,K64)=2,H64-K64,"n.a.")</f>
        <v>n.a.</v>
      </c>
      <c r="O64" s="17" t="str">
        <f aca="false">IF(COUNT(M64:N64)=2,N64-M64,"n.a.")</f>
        <v>n.a.</v>
      </c>
      <c r="P64" s="5"/>
      <c r="Q64" s="2"/>
      <c r="R64" s="2"/>
      <c r="S64" s="2"/>
      <c r="T64" s="2"/>
      <c r="U64" s="2"/>
      <c r="V64" s="2"/>
      <c r="W64" s="2"/>
      <c r="X64" s="2"/>
      <c r="Y64" s="2"/>
      <c r="Z64" s="2"/>
      <c r="AA64" s="2"/>
      <c r="AB64" s="2"/>
      <c r="AC64" s="2"/>
      <c r="AD64" s="2"/>
    </row>
    <row r="65" customFormat="false" ht="37.5" hidden="false" customHeight="true" outlineLevel="0" collapsed="false">
      <c r="A65" s="1"/>
      <c r="B65" s="1"/>
      <c r="C65" s="2" t="s">
        <v>107</v>
      </c>
      <c r="D65" s="2" t="n">
        <v>4</v>
      </c>
      <c r="E65" s="46" t="str">
        <f aca="false">IF(COUNTIFS(Initiatives!$C$7:$C$16,$C65)&lt;&gt;1,"Invalid ID",IF(INDEX(Initiatives!$AB$7:$AB$16,MATCH($C65,Initiatives!$C$7:$C$16,0))="No","Excluded",IF(INDEX(Initiatives!$D$7:$D$16,MATCH($C65,Initiatives!$C$7:$C$16,0))="","Missing input",INDEX(Initiatives!$D$7:$D$16,MATCH($C65,Initiatives!$C$7:$C$16,0)))))</f>
        <v>Excluded</v>
      </c>
      <c r="F65" s="46" t="str">
        <f aca="false">IF(COUNTIFS(Initiatives!$C$7:$C$16,$C65)&lt;&gt;1,"Invalid ID",IF(INDEX(Initiatives!$AB$7:$AB$16,MATCH($C65,Initiatives!$C$7:$C$16,0))="No","Excluded",IF(INDEX(Initiatives!$R$7:$R$16,MATCH($C65,Initiatives!$C$7:$C$16,0))="","Missing input",INDEX(Initiatives!$R$7:$R$16,MATCH($C65,Initiatives!$C$7:$C$16,0)))))</f>
        <v>Excluded</v>
      </c>
      <c r="G65" s="16" t="n">
        <f aca="false">INDEX('Cash Flow'!$D$25:$I$204,(MATCH($C65,'Cash Flow'!$L$7:$L$16,0)-1)*18+6,$D65+1)</f>
        <v>0</v>
      </c>
      <c r="H65" s="47"/>
      <c r="I65" s="17" t="str">
        <f aca="false">IF(COUNT(G65:H65)=2,H65-G65,"n.a.")</f>
        <v>n.a.</v>
      </c>
      <c r="J65" s="17" t="n">
        <f aca="false">IF(COUNT(G65,M65)=2,G65-M65,"n.a.")</f>
        <v>0</v>
      </c>
      <c r="K65" s="47"/>
      <c r="L65" s="17" t="str">
        <f aca="false">IF(COUNT(J65:K65)=2,J65-K65,"n.a.")</f>
        <v>n.a.</v>
      </c>
      <c r="M65" s="16" t="n">
        <f aca="false">INDEX('Cash Flow'!$D$25:$I$204,(MATCH($C65,'Cash Flow'!$L$7:$L$16,0)-1)*18+13,$D65+1)</f>
        <v>0</v>
      </c>
      <c r="N65" s="17" t="str">
        <f aca="false">IF(COUNT(H65,K65)=2,H65-K65,"n.a.")</f>
        <v>n.a.</v>
      </c>
      <c r="O65" s="17" t="str">
        <f aca="false">IF(COUNT(M65:N65)=2,N65-M65,"n.a.")</f>
        <v>n.a.</v>
      </c>
      <c r="P65" s="5"/>
      <c r="Q65" s="2"/>
      <c r="R65" s="2"/>
      <c r="S65" s="2"/>
      <c r="T65" s="2"/>
      <c r="U65" s="2"/>
      <c r="V65" s="2"/>
      <c r="W65" s="2"/>
      <c r="X65" s="2"/>
      <c r="Y65" s="2"/>
      <c r="Z65" s="2"/>
      <c r="AA65" s="2"/>
      <c r="AB65" s="2"/>
      <c r="AC65" s="2"/>
      <c r="AD65" s="2"/>
    </row>
    <row r="66" customFormat="false" ht="37.5" hidden="false" customHeight="true" outlineLevel="0" collapsed="false">
      <c r="A66" s="1"/>
      <c r="B66" s="1"/>
      <c r="C66" s="2" t="s">
        <v>107</v>
      </c>
      <c r="D66" s="2" t="n">
        <v>5</v>
      </c>
      <c r="E66" s="46" t="str">
        <f aca="false">IF(COUNTIFS(Initiatives!$C$7:$C$16,$C66)&lt;&gt;1,"Invalid ID",IF(INDEX(Initiatives!$AB$7:$AB$16,MATCH($C66,Initiatives!$C$7:$C$16,0))="No","Excluded",IF(INDEX(Initiatives!$D$7:$D$16,MATCH($C66,Initiatives!$C$7:$C$16,0))="","Missing input",INDEX(Initiatives!$D$7:$D$16,MATCH($C66,Initiatives!$C$7:$C$16,0)))))</f>
        <v>Excluded</v>
      </c>
      <c r="F66" s="46" t="str">
        <f aca="false">IF(COUNTIFS(Initiatives!$C$7:$C$16,$C66)&lt;&gt;1,"Invalid ID",IF(INDEX(Initiatives!$AB$7:$AB$16,MATCH($C66,Initiatives!$C$7:$C$16,0))="No","Excluded",IF(INDEX(Initiatives!$R$7:$R$16,MATCH($C66,Initiatives!$C$7:$C$16,0))="","Missing input",INDEX(Initiatives!$R$7:$R$16,MATCH($C66,Initiatives!$C$7:$C$16,0)))))</f>
        <v>Excluded</v>
      </c>
      <c r="G66" s="16" t="n">
        <f aca="false">INDEX('Cash Flow'!$D$25:$I$204,(MATCH($C66,'Cash Flow'!$L$7:$L$16,0)-1)*18+6,$D66+1)</f>
        <v>0</v>
      </c>
      <c r="H66" s="47"/>
      <c r="I66" s="17" t="str">
        <f aca="false">IF(COUNT(G66:H66)=2,H66-G66,"n.a.")</f>
        <v>n.a.</v>
      </c>
      <c r="J66" s="17" t="n">
        <f aca="false">IF(COUNT(G66,M66)=2,G66-M66,"n.a.")</f>
        <v>0</v>
      </c>
      <c r="K66" s="47"/>
      <c r="L66" s="17" t="str">
        <f aca="false">IF(COUNT(J66:K66)=2,J66-K66,"n.a.")</f>
        <v>n.a.</v>
      </c>
      <c r="M66" s="16" t="n">
        <f aca="false">INDEX('Cash Flow'!$D$25:$I$204,(MATCH($C66,'Cash Flow'!$L$7:$L$16,0)-1)*18+13,$D66+1)</f>
        <v>0</v>
      </c>
      <c r="N66" s="17" t="str">
        <f aca="false">IF(COUNT(H66,K66)=2,H66-K66,"n.a.")</f>
        <v>n.a.</v>
      </c>
      <c r="O66" s="17" t="str">
        <f aca="false">IF(COUNT(M66:N66)=2,N66-M66,"n.a.")</f>
        <v>n.a.</v>
      </c>
      <c r="P66" s="5"/>
      <c r="Q66" s="2"/>
      <c r="R66" s="2"/>
      <c r="S66" s="2"/>
      <c r="T66" s="2"/>
      <c r="U66" s="2"/>
      <c r="V66" s="2"/>
      <c r="W66" s="2"/>
      <c r="X66" s="2"/>
      <c r="Y66" s="2"/>
      <c r="Z66" s="2"/>
      <c r="AA66" s="2"/>
      <c r="AB66" s="2"/>
      <c r="AC66" s="2"/>
      <c r="AD66" s="2"/>
    </row>
    <row r="67" customFormat="false" ht="21.75" hidden="false" customHeight="true" outlineLevel="0" collapsed="false">
      <c r="A67" s="1"/>
      <c r="B67" s="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customFormat="false" ht="21.75" hidden="false" customHeight="true" outlineLevel="0" collapsed="false">
      <c r="A68" s="1"/>
      <c r="B68" s="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customFormat="false" ht="21.75" hidden="false" customHeight="true" outlineLevel="0" collapsed="false">
      <c r="A69" s="1"/>
      <c r="B69" s="1"/>
      <c r="C69" s="4" t="s">
        <v>195</v>
      </c>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customFormat="false" ht="21.75" hidden="false" customHeight="true" outlineLevel="0" collapsed="false">
      <c r="A70" s="1"/>
      <c r="B70" s="1"/>
      <c r="C70" s="4" t="s">
        <v>196</v>
      </c>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customFormat="false" ht="21.75" hidden="false" customHeight="true" outlineLevel="0" collapsed="false">
      <c r="A71" s="1"/>
      <c r="B71" s="1"/>
      <c r="C71" s="4" t="s">
        <v>197</v>
      </c>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customFormat="false" ht="21.75" hidden="false" customHeight="true" outlineLevel="0" collapsed="false">
      <c r="A72" s="1"/>
      <c r="B72" s="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customFormat="false" ht="21.75" hidden="false" customHeight="true" outlineLevel="0" collapsed="false">
      <c r="A73" s="1"/>
      <c r="B73" s="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customFormat="false" ht="21.75" hidden="false" customHeight="true" outlineLevel="0" collapsed="false">
      <c r="A74" s="1"/>
      <c r="B74" s="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customFormat="false" ht="21.75" hidden="false" customHeight="true" outlineLevel="0" collapsed="false">
      <c r="A75" s="1"/>
      <c r="B75" s="1"/>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customFormat="false" ht="21.75" hidden="false" customHeight="true" outlineLevel="0" collapsed="false">
      <c r="A76" s="1"/>
      <c r="B76" s="1"/>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customFormat="false" ht="21.75" hidden="false" customHeight="true" outlineLevel="0" collapsed="false">
      <c r="A77" s="1"/>
      <c r="B77" s="1"/>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customFormat="false" ht="21.75" hidden="false" customHeight="true" outlineLevel="0" collapsed="false">
      <c r="A78" s="1"/>
      <c r="B78" s="1"/>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customFormat="false" ht="21.75" hidden="false" customHeight="true" outlineLevel="0" collapsed="false">
      <c r="A79" s="1"/>
      <c r="B79" s="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customFormat="false" ht="21.75" hidden="false" customHeight="true" outlineLevel="0" collapsed="false">
      <c r="A80" s="1"/>
      <c r="B80" s="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customFormat="false" ht="21.75" hidden="false" customHeight="true" outlineLevel="0" collapsed="false">
      <c r="A81" s="1"/>
      <c r="B81" s="1"/>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customFormat="false" ht="21.75" hidden="false" customHeight="true" outlineLevel="0" collapsed="false">
      <c r="A82" s="1"/>
      <c r="B82" s="1"/>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customFormat="false" ht="21.75" hidden="false" customHeight="true" outlineLevel="0" collapsed="false">
      <c r="A83" s="1"/>
      <c r="B83" s="1"/>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customFormat="false" ht="21.75" hidden="false" customHeight="true" outlineLevel="0" collapsed="false">
      <c r="A84" s="1"/>
      <c r="B84" s="1"/>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customFormat="false" ht="21.75" hidden="false" customHeight="true" outlineLevel="0" collapsed="false">
      <c r="A85" s="1"/>
      <c r="B85" s="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customFormat="false" ht="21.75" hidden="false" customHeight="true" outlineLevel="0" collapsed="false">
      <c r="A86" s="1"/>
      <c r="B86" s="1"/>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customFormat="false" ht="21.75" hidden="false" customHeight="true" outlineLevel="0" collapsed="false">
      <c r="A87" s="1"/>
      <c r="B87" s="1"/>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customFormat="false" ht="21.75" hidden="false" customHeight="true" outlineLevel="0" collapsed="false">
      <c r="A88" s="1"/>
      <c r="B88" s="1"/>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customFormat="false" ht="21.75" hidden="false" customHeight="true" outlineLevel="0" collapsed="false">
      <c r="A89" s="1"/>
      <c r="B89" s="1"/>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customFormat="false" ht="21.75" hidden="false" customHeight="true" outlineLevel="0" collapsed="false">
      <c r="A90" s="1"/>
      <c r="B90" s="1"/>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customFormat="false" ht="21.75" hidden="false" customHeight="true" outlineLevel="0" collapsed="false">
      <c r="A91" s="1"/>
      <c r="B91" s="1"/>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customFormat="false" ht="21.75" hidden="false" customHeight="true" outlineLevel="0" collapsed="false">
      <c r="A92" s="1"/>
      <c r="B92" s="1"/>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customFormat="false" ht="21.75" hidden="false" customHeight="true" outlineLevel="0" collapsed="false">
      <c r="A93" s="1"/>
      <c r="B93" s="1"/>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customFormat="false" ht="21.75" hidden="false" customHeight="true" outlineLevel="0" collapsed="false">
      <c r="A94" s="1"/>
      <c r="B94" s="1"/>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customFormat="false" ht="21.75" hidden="false" customHeight="true" outlineLevel="0" collapsed="false">
      <c r="A95" s="1"/>
      <c r="B95" s="1"/>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customFormat="false" ht="21.75" hidden="false" customHeight="true" outlineLevel="0" collapsed="false">
      <c r="A96" s="1"/>
      <c r="B96" s="1"/>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customFormat="false" ht="21.75" hidden="false" customHeight="true" outlineLevel="0" collapsed="false">
      <c r="A97" s="1"/>
      <c r="B97" s="1"/>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customFormat="false" ht="21.75" hidden="false" customHeight="true" outlineLevel="0" collapsed="false">
      <c r="A98" s="1"/>
      <c r="B98" s="1"/>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customFormat="false" ht="21.75" hidden="false" customHeight="true" outlineLevel="0" collapsed="false">
      <c r="A99" s="1"/>
      <c r="B99" s="1"/>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customFormat="false" ht="21.75" hidden="false" customHeight="true" outlineLevel="0" collapsed="false">
      <c r="A100" s="1"/>
      <c r="B100" s="1"/>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customFormat="false" ht="21.75" hidden="false" customHeight="true" outlineLevel="0" collapsed="false">
      <c r="A101" s="1"/>
      <c r="B101" s="1"/>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customFormat="false" ht="21.75" hidden="false" customHeight="true" outlineLevel="0" collapsed="false">
      <c r="A102" s="1"/>
      <c r="B102" s="1"/>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customFormat="false" ht="21.75" hidden="false" customHeight="true" outlineLevel="0" collapsed="false">
      <c r="A103" s="1"/>
      <c r="B103" s="1"/>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customFormat="false" ht="21.75" hidden="false" customHeight="true" outlineLevel="0" collapsed="false">
      <c r="A104" s="1"/>
      <c r="B104" s="1"/>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customFormat="false" ht="21.75" hidden="false" customHeight="true" outlineLevel="0" collapsed="false">
      <c r="A105" s="1"/>
      <c r="B105" s="1"/>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customFormat="false" ht="21.75" hidden="false" customHeight="true" outlineLevel="0" collapsed="false">
      <c r="A106" s="1"/>
      <c r="B106" s="1"/>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customFormat="false" ht="21.75" hidden="false" customHeight="true" outlineLevel="0" collapsed="false">
      <c r="A107" s="1"/>
      <c r="B107" s="1"/>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customFormat="false" ht="21.75" hidden="false" customHeight="true" outlineLevel="0" collapsed="false">
      <c r="A108" s="1"/>
      <c r="B108" s="1"/>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customFormat="false" ht="21.75" hidden="false" customHeight="true" outlineLevel="0" collapsed="false">
      <c r="A109" s="1"/>
      <c r="B109" s="1"/>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customFormat="false" ht="21.75" hidden="false" customHeight="true" outlineLevel="0" collapsed="false">
      <c r="A110" s="1"/>
      <c r="B110" s="1"/>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customFormat="false" ht="21.75" hidden="false" customHeight="true" outlineLevel="0" collapsed="false">
      <c r="A111" s="1"/>
      <c r="B111" s="1"/>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customFormat="false" ht="21.75" hidden="false" customHeight="true" outlineLevel="0" collapsed="false">
      <c r="A112" s="1"/>
      <c r="B112" s="1"/>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customFormat="false" ht="21.75" hidden="false" customHeight="true" outlineLevel="0" collapsed="false">
      <c r="A113" s="1"/>
      <c r="B113" s="1"/>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customFormat="false" ht="21.75" hidden="false" customHeight="true" outlineLevel="0" collapsed="false">
      <c r="A114" s="1"/>
      <c r="B114" s="1"/>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customFormat="false" ht="21.75" hidden="false" customHeight="true" outlineLevel="0" collapsed="false">
      <c r="A115" s="1"/>
      <c r="B115" s="1"/>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customFormat="false" ht="21.75" hidden="false" customHeight="true" outlineLevel="0" collapsed="false">
      <c r="A116" s="1"/>
      <c r="B116" s="1"/>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customFormat="false" ht="21.75" hidden="false" customHeight="true" outlineLevel="0" collapsed="false">
      <c r="A117" s="1"/>
      <c r="B117" s="1"/>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customFormat="false" ht="21.75" hidden="false" customHeight="true" outlineLevel="0" collapsed="false">
      <c r="A118" s="1"/>
      <c r="B118" s="1"/>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customFormat="false" ht="21.75" hidden="false" customHeight="true" outlineLevel="0" collapsed="false">
      <c r="A119" s="1"/>
      <c r="B119" s="1"/>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customFormat="false" ht="21.75" hidden="false" customHeight="true" outlineLevel="0" collapsed="false">
      <c r="A120" s="1"/>
      <c r="B120" s="1"/>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customFormat="false" ht="21.75" hidden="false" customHeight="true" outlineLevel="0" collapsed="false">
      <c r="A121" s="1"/>
      <c r="B121" s="1"/>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customFormat="false" ht="21.75" hidden="false" customHeight="true" outlineLevel="0" collapsed="false">
      <c r="A122" s="1"/>
      <c r="B122" s="1"/>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customFormat="false" ht="21.75" hidden="false" customHeight="true" outlineLevel="0" collapsed="false">
      <c r="A123" s="1"/>
      <c r="B123" s="1"/>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customFormat="false" ht="21.75" hidden="false" customHeight="true" outlineLevel="0" collapsed="false">
      <c r="A124" s="1"/>
      <c r="B124" s="1"/>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customFormat="false" ht="21.75" hidden="false" customHeight="true" outlineLevel="0" collapsed="false">
      <c r="A125" s="1"/>
      <c r="B125" s="1"/>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customFormat="false" ht="21.75" hidden="false" customHeight="true" outlineLevel="0" collapsed="false">
      <c r="A126" s="1"/>
      <c r="B126" s="1"/>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customFormat="false" ht="21.75" hidden="false" customHeight="true" outlineLevel="0" collapsed="false">
      <c r="A127" s="1"/>
      <c r="B127" s="1"/>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customFormat="false" ht="21.75" hidden="false" customHeight="true" outlineLevel="0" collapsed="false">
      <c r="A128" s="1"/>
      <c r="B128" s="1"/>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customFormat="false" ht="21.75" hidden="false" customHeight="true" outlineLevel="0" collapsed="false">
      <c r="A129" s="1"/>
      <c r="B129" s="1"/>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customFormat="false" ht="21.75" hidden="false" customHeight="true" outlineLevel="0" collapsed="false">
      <c r="A130" s="1"/>
      <c r="B130" s="1"/>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customFormat="false" ht="21.75" hidden="false" customHeight="true" outlineLevel="0" collapsed="false">
      <c r="A131" s="1"/>
      <c r="B131" s="1"/>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customFormat="false" ht="21.75" hidden="false" customHeight="true" outlineLevel="0" collapsed="false">
      <c r="A132" s="1"/>
      <c r="B132" s="1"/>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customFormat="false" ht="21.75" hidden="false" customHeight="true" outlineLevel="0" collapsed="false">
      <c r="A133" s="1"/>
      <c r="B133" s="1"/>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customFormat="false" ht="21.75" hidden="false" customHeight="true" outlineLevel="0" collapsed="false">
      <c r="A134" s="1"/>
      <c r="B134" s="1"/>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customFormat="false" ht="21.75" hidden="false" customHeight="true" outlineLevel="0" collapsed="false">
      <c r="A135" s="1"/>
      <c r="B135" s="1"/>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customFormat="false" ht="21.75" hidden="false" customHeight="true" outlineLevel="0" collapsed="false">
      <c r="A136" s="1"/>
      <c r="B136" s="1"/>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customFormat="false" ht="21.75" hidden="false" customHeight="true" outlineLevel="0" collapsed="false">
      <c r="A137" s="1"/>
      <c r="B137" s="1"/>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customFormat="false" ht="21.75" hidden="false" customHeight="true" outlineLevel="0" collapsed="false">
      <c r="A138" s="1"/>
      <c r="B138" s="1"/>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customFormat="false" ht="21.75" hidden="false" customHeight="true" outlineLevel="0" collapsed="false">
      <c r="A139" s="1"/>
      <c r="B139" s="1"/>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customFormat="false" ht="21.75" hidden="false" customHeight="true" outlineLevel="0" collapsed="false">
      <c r="A140" s="1"/>
      <c r="B140" s="1"/>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customFormat="false" ht="21.75" hidden="false" customHeight="true" outlineLevel="0" collapsed="false">
      <c r="A141" s="1"/>
      <c r="B141" s="1"/>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customFormat="false" ht="21.75" hidden="false" customHeight="true" outlineLevel="0" collapsed="false">
      <c r="A142" s="1"/>
      <c r="B142" s="1"/>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customFormat="false" ht="21.75" hidden="false" customHeight="true" outlineLevel="0" collapsed="false">
      <c r="A143" s="1"/>
      <c r="B143" s="1"/>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customFormat="false" ht="21.75" hidden="false" customHeight="true" outlineLevel="0" collapsed="false">
      <c r="A144" s="1"/>
      <c r="B144" s="1"/>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customFormat="false" ht="21.75" hidden="false" customHeight="true" outlineLevel="0" collapsed="false">
      <c r="A145" s="1"/>
      <c r="B145" s="1"/>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customFormat="false" ht="21.75" hidden="false" customHeight="true" outlineLevel="0" collapsed="false">
      <c r="A146" s="1"/>
      <c r="B146" s="1"/>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customFormat="false" ht="21.75" hidden="false" customHeight="true" outlineLevel="0" collapsed="false">
      <c r="A147" s="1"/>
      <c r="B147" s="1"/>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customFormat="false" ht="21.75" hidden="false" customHeight="true" outlineLevel="0" collapsed="false">
      <c r="A148" s="1"/>
      <c r="B148" s="1"/>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customFormat="false" ht="21.75" hidden="false" customHeight="true" outlineLevel="0" collapsed="false">
      <c r="A149" s="1"/>
      <c r="B149" s="1"/>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customFormat="false" ht="21.75" hidden="false" customHeight="true" outlineLevel="0" collapsed="false">
      <c r="A150" s="1"/>
      <c r="B150" s="1"/>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customFormat="false" ht="21.75" hidden="false" customHeight="true" outlineLevel="0" collapsed="false">
      <c r="A151" s="1"/>
      <c r="B151" s="1"/>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customFormat="false" ht="21.75" hidden="false" customHeight="true" outlineLevel="0" collapsed="false">
      <c r="A152" s="1"/>
      <c r="B152" s="1"/>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customFormat="false" ht="21.75" hidden="false" customHeight="true" outlineLevel="0" collapsed="false">
      <c r="A153" s="1"/>
      <c r="B153" s="1"/>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customFormat="false" ht="21.75" hidden="false" customHeight="true" outlineLevel="0" collapsed="false">
      <c r="A154" s="1"/>
      <c r="B154" s="1"/>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customFormat="false" ht="21.75" hidden="false" customHeight="true" outlineLevel="0" collapsed="false">
      <c r="A155" s="1"/>
      <c r="B155" s="1"/>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customFormat="false" ht="21.75" hidden="false" customHeight="true" outlineLevel="0" collapsed="false">
      <c r="A156" s="1"/>
      <c r="B156" s="1"/>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customFormat="false" ht="21.75" hidden="false" customHeight="true" outlineLevel="0" collapsed="false">
      <c r="A157" s="1"/>
      <c r="B157" s="1"/>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customFormat="false" ht="21.75" hidden="false" customHeight="true" outlineLevel="0" collapsed="false">
      <c r="A158" s="1"/>
      <c r="B158" s="1"/>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customFormat="false" ht="21.75" hidden="false" customHeight="true" outlineLevel="0" collapsed="false">
      <c r="A159" s="1"/>
      <c r="B159" s="1"/>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customFormat="false" ht="21.75" hidden="false" customHeight="true" outlineLevel="0" collapsed="false">
      <c r="A160" s="1"/>
      <c r="B160" s="1"/>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customFormat="false" ht="21.75" hidden="false" customHeight="true" outlineLevel="0" collapsed="false">
      <c r="A161" s="1"/>
      <c r="B161" s="1"/>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customFormat="false" ht="21.75" hidden="false" customHeight="true" outlineLevel="0" collapsed="false">
      <c r="A162" s="1"/>
      <c r="B162" s="1"/>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customFormat="false" ht="21.75" hidden="false" customHeight="true" outlineLevel="0" collapsed="false">
      <c r="A163" s="1"/>
      <c r="B163" s="1"/>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customFormat="false" ht="21.75" hidden="false" customHeight="true" outlineLevel="0" collapsed="false">
      <c r="A164" s="1"/>
      <c r="B164" s="1"/>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customFormat="false" ht="21.75" hidden="false" customHeight="true" outlineLevel="0" collapsed="false">
      <c r="A165" s="1"/>
      <c r="B165" s="1"/>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customFormat="false" ht="21.75" hidden="false" customHeight="true" outlineLevel="0" collapsed="false">
      <c r="A166" s="1"/>
      <c r="B166" s="1"/>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customFormat="false" ht="21.75" hidden="false" customHeight="true" outlineLevel="0" collapsed="false">
      <c r="A167" s="1"/>
      <c r="B167" s="1"/>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customFormat="false" ht="21.75" hidden="false" customHeight="true" outlineLevel="0" collapsed="false">
      <c r="A168" s="1"/>
      <c r="B168" s="1"/>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customFormat="false" ht="21.75" hidden="false" customHeight="true" outlineLevel="0" collapsed="false">
      <c r="A169" s="1"/>
      <c r="B169" s="1"/>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customFormat="false" ht="21.75" hidden="false" customHeight="true" outlineLevel="0" collapsed="false">
      <c r="A170" s="1"/>
      <c r="B170" s="1"/>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customFormat="false" ht="21.75" hidden="false" customHeight="true" outlineLevel="0" collapsed="false">
      <c r="A171" s="1"/>
      <c r="B171" s="1"/>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customFormat="false" ht="21.75" hidden="false" customHeight="true" outlineLevel="0" collapsed="false">
      <c r="A172" s="1"/>
      <c r="B172" s="1"/>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customFormat="false" ht="21.75" hidden="false" customHeight="true" outlineLevel="0" collapsed="false">
      <c r="A173" s="1"/>
      <c r="B173" s="1"/>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customFormat="false" ht="21.75" hidden="false" customHeight="true" outlineLevel="0" collapsed="false">
      <c r="A174" s="1"/>
      <c r="B174" s="1"/>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customFormat="false" ht="21.75" hidden="false" customHeight="true" outlineLevel="0" collapsed="false">
      <c r="A175" s="1"/>
      <c r="B175" s="1"/>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customFormat="false" ht="21.75" hidden="false" customHeight="true" outlineLevel="0" collapsed="false">
      <c r="A176" s="1"/>
      <c r="B176" s="1"/>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customFormat="false" ht="21.75" hidden="false" customHeight="true" outlineLevel="0" collapsed="false">
      <c r="A177" s="1"/>
      <c r="B177" s="1"/>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customFormat="false" ht="21.75" hidden="false" customHeight="true" outlineLevel="0" collapsed="false">
      <c r="A178" s="1"/>
      <c r="B178" s="1"/>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customFormat="false" ht="21.75" hidden="false" customHeight="true" outlineLevel="0" collapsed="false">
      <c r="A179" s="1"/>
      <c r="B179" s="1"/>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customFormat="false" ht="21.75" hidden="false" customHeight="true" outlineLevel="0" collapsed="false">
      <c r="A180" s="1"/>
      <c r="B180" s="1"/>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customFormat="false" ht="21.75" hidden="false" customHeight="true" outlineLevel="0" collapsed="false">
      <c r="A181" s="1"/>
      <c r="B181" s="1"/>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customFormat="false" ht="21.75" hidden="false" customHeight="true" outlineLevel="0" collapsed="false">
      <c r="A182" s="1"/>
      <c r="B182" s="1"/>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customFormat="false" ht="21.75" hidden="false" customHeight="true" outlineLevel="0" collapsed="false">
      <c r="A183" s="1"/>
      <c r="B183" s="1"/>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customFormat="false" ht="21.75" hidden="false" customHeight="true" outlineLevel="0" collapsed="false">
      <c r="A184" s="1"/>
      <c r="B184" s="1"/>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customFormat="false" ht="21.75" hidden="false" customHeight="true" outlineLevel="0" collapsed="false">
      <c r="A185" s="1"/>
      <c r="B185" s="1"/>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customFormat="false" ht="21.75" hidden="false" customHeight="true" outlineLevel="0" collapsed="false">
      <c r="A186" s="1"/>
      <c r="B186" s="1"/>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customFormat="false" ht="21.75" hidden="false" customHeight="true" outlineLevel="0" collapsed="false">
      <c r="A187" s="1"/>
      <c r="B187" s="1"/>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customFormat="false" ht="21.75" hidden="false" customHeight="true" outlineLevel="0" collapsed="false">
      <c r="A188" s="1"/>
      <c r="B188" s="1"/>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customFormat="false" ht="21.75" hidden="false" customHeight="true" outlineLevel="0" collapsed="false">
      <c r="A189" s="1"/>
      <c r="B189" s="1"/>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customFormat="false" ht="21.75" hidden="false" customHeight="true" outlineLevel="0" collapsed="false">
      <c r="A190" s="1"/>
      <c r="B190" s="1"/>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customFormat="false" ht="21.75" hidden="false" customHeight="true" outlineLevel="0" collapsed="false">
      <c r="A191" s="1"/>
      <c r="B191" s="1"/>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customFormat="false" ht="21.75" hidden="false" customHeight="true" outlineLevel="0" collapsed="false">
      <c r="A192" s="1"/>
      <c r="B192" s="1"/>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customFormat="false" ht="21.75" hidden="false" customHeight="true" outlineLevel="0" collapsed="false">
      <c r="A193" s="1"/>
      <c r="B193" s="1"/>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customFormat="false" ht="21.75" hidden="false" customHeight="true" outlineLevel="0" collapsed="false">
      <c r="A194" s="1"/>
      <c r="B194" s="1"/>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customFormat="false" ht="21.75" hidden="false" customHeight="true" outlineLevel="0" collapsed="false">
      <c r="A195" s="1"/>
      <c r="B195" s="1"/>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customFormat="false" ht="21.75" hidden="false" customHeight="true" outlineLevel="0" collapsed="false">
      <c r="A196" s="1"/>
      <c r="B196" s="1"/>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customFormat="false" ht="21.75" hidden="false" customHeight="true" outlineLevel="0" collapsed="false">
      <c r="A197" s="1"/>
      <c r="B197" s="1"/>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customFormat="false" ht="21.75" hidden="false" customHeight="true" outlineLevel="0" collapsed="false">
      <c r="A198" s="1"/>
      <c r="B198" s="1"/>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customFormat="false" ht="21.75" hidden="false" customHeight="true" outlineLevel="0" collapsed="false">
      <c r="A199" s="1"/>
      <c r="B199" s="1"/>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customFormat="false" ht="21.75" hidden="false" customHeight="true" outlineLevel="0" collapsed="false">
      <c r="A200" s="1"/>
      <c r="B200" s="1"/>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customFormat="false" ht="21.75" hidden="false" customHeight="true" outlineLevel="0" collapsed="false">
      <c r="A201" s="1"/>
      <c r="B201" s="1"/>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customFormat="false" ht="21.75" hidden="false" customHeight="true" outlineLevel="0" collapsed="false">
      <c r="A202" s="1"/>
      <c r="B202" s="1"/>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customFormat="false" ht="21.75" hidden="false" customHeight="true" outlineLevel="0" collapsed="false">
      <c r="A203" s="1"/>
      <c r="B203" s="1"/>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customFormat="false" ht="21.75" hidden="false" customHeight="true" outlineLevel="0" collapsed="false">
      <c r="A204" s="1"/>
      <c r="B204" s="1"/>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customFormat="false" ht="21.75" hidden="false" customHeight="true" outlineLevel="0" collapsed="false">
      <c r="A205" s="1"/>
      <c r="B205" s="1"/>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customFormat="false" ht="21.75" hidden="false" customHeight="true" outlineLevel="0" collapsed="false">
      <c r="A206" s="1"/>
      <c r="B206" s="1"/>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customFormat="false" ht="21.75" hidden="false" customHeight="true" outlineLevel="0" collapsed="false">
      <c r="A207" s="1"/>
      <c r="B207" s="1"/>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customFormat="false" ht="21.75" hidden="false" customHeight="true" outlineLevel="0" collapsed="false">
      <c r="A208" s="1"/>
      <c r="B208" s="1"/>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customFormat="false" ht="21.75" hidden="false" customHeight="true" outlineLevel="0" collapsed="false">
      <c r="A209" s="1"/>
      <c r="B209" s="1"/>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customFormat="false" ht="21.75" hidden="false" customHeight="true" outlineLevel="0" collapsed="false">
      <c r="A210" s="1"/>
      <c r="B210" s="1"/>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customFormat="false" ht="21.75" hidden="false" customHeight="true" outlineLevel="0" collapsed="false">
      <c r="A211" s="1"/>
      <c r="B211" s="1"/>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customFormat="false" ht="21.75" hidden="false" customHeight="true" outlineLevel="0" collapsed="false">
      <c r="A212" s="1"/>
      <c r="B212" s="1"/>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customFormat="false" ht="21.75" hidden="false" customHeight="true" outlineLevel="0" collapsed="false">
      <c r="A213" s="1"/>
      <c r="B213" s="1"/>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customFormat="false" ht="21.75" hidden="false" customHeight="true" outlineLevel="0" collapsed="false">
      <c r="A214" s="1"/>
      <c r="B214" s="1"/>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customFormat="false" ht="21.75" hidden="false" customHeight="true" outlineLevel="0" collapsed="false">
      <c r="A215" s="1"/>
      <c r="B215" s="1"/>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customFormat="false" ht="21.75" hidden="false" customHeight="true" outlineLevel="0" collapsed="false">
      <c r="A216" s="1"/>
      <c r="B216" s="1"/>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customFormat="false" ht="21.75" hidden="false" customHeight="true" outlineLevel="0" collapsed="false">
      <c r="A217" s="1"/>
      <c r="B217" s="1"/>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customFormat="false" ht="21.75" hidden="false" customHeight="true" outlineLevel="0" collapsed="false">
      <c r="A218" s="1"/>
      <c r="B218" s="1"/>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customFormat="false" ht="21.75" hidden="false" customHeight="true" outlineLevel="0" collapsed="false">
      <c r="A219" s="1"/>
      <c r="B219" s="1"/>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customFormat="false" ht="21.75" hidden="false" customHeight="true" outlineLevel="0" collapsed="false">
      <c r="A220" s="1"/>
      <c r="B220" s="1"/>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customFormat="false" ht="21.75" hidden="false" customHeight="true" outlineLevel="0" collapsed="false">
      <c r="A221" s="1"/>
      <c r="B221" s="1"/>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customFormat="false" ht="21.75" hidden="false" customHeight="true" outlineLevel="0" collapsed="false">
      <c r="A222" s="1"/>
      <c r="B222" s="1"/>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customFormat="false" ht="21.75" hidden="false" customHeight="true" outlineLevel="0" collapsed="false">
      <c r="A223" s="1"/>
      <c r="B223" s="1"/>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customFormat="false" ht="21.75" hidden="false" customHeight="true" outlineLevel="0" collapsed="false">
      <c r="A224" s="1"/>
      <c r="B224" s="1"/>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customFormat="false" ht="21.75" hidden="false" customHeight="true" outlineLevel="0" collapsed="false">
      <c r="A225" s="1"/>
      <c r="B225" s="1"/>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customFormat="false" ht="21.75" hidden="false" customHeight="true" outlineLevel="0" collapsed="false">
      <c r="A226" s="1"/>
      <c r="B226" s="1"/>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customFormat="false" ht="21.75" hidden="false" customHeight="true" outlineLevel="0" collapsed="false">
      <c r="A227" s="1"/>
      <c r="B227" s="1"/>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customFormat="false" ht="21.75" hidden="false" customHeight="true" outlineLevel="0" collapsed="false">
      <c r="A228" s="1"/>
      <c r="B228" s="1"/>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customFormat="false" ht="21.75" hidden="false" customHeight="true" outlineLevel="0" collapsed="false">
      <c r="A229" s="1"/>
      <c r="B229" s="1"/>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customFormat="false" ht="21.75" hidden="false" customHeight="true" outlineLevel="0" collapsed="false">
      <c r="A230" s="1"/>
      <c r="B230" s="1"/>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EC9BC"/>
    <pageSetUpPr fitToPage="false"/>
  </sheetPr>
  <dimension ref="A1:AD2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32"/>
    <col collapsed="false" customWidth="true" hidden="false" outlineLevel="0" max="10" min="4" style="0" width="14"/>
  </cols>
  <sheetData>
    <row r="1" customFormat="false" ht="21.75" hidden="false" customHeight="true" outlineLevel="0" collapsed="false">
      <c r="A1" s="1"/>
      <c r="B1" s="1"/>
      <c r="C1" s="2"/>
      <c r="D1" s="2"/>
      <c r="E1" s="2"/>
      <c r="F1" s="2"/>
      <c r="G1" s="2"/>
      <c r="H1" s="2"/>
      <c r="I1" s="2"/>
      <c r="J1" s="2"/>
      <c r="K1" s="2"/>
      <c r="L1" s="2"/>
      <c r="M1" s="2"/>
      <c r="N1" s="2"/>
      <c r="O1" s="2"/>
      <c r="P1" s="2"/>
      <c r="Q1" s="2"/>
      <c r="R1" s="2"/>
      <c r="S1" s="2"/>
      <c r="T1" s="2"/>
      <c r="U1" s="2"/>
      <c r="V1" s="2"/>
      <c r="W1" s="2"/>
      <c r="X1" s="2"/>
      <c r="Y1" s="2"/>
      <c r="Z1" s="2"/>
      <c r="AA1" s="2"/>
      <c r="AB1" s="2"/>
      <c r="AC1" s="2"/>
      <c r="AD1" s="2"/>
    </row>
    <row r="2" customFormat="false" ht="21.75" hidden="false" customHeight="true" outlineLevel="0" collapsed="false">
      <c r="A2" s="1"/>
      <c r="B2" s="1"/>
      <c r="C2" s="3" t="s">
        <v>198</v>
      </c>
      <c r="D2" s="2"/>
      <c r="E2" s="2"/>
      <c r="F2" s="2"/>
      <c r="G2" s="2"/>
      <c r="H2" s="2"/>
      <c r="I2" s="2"/>
      <c r="J2" s="2"/>
      <c r="K2" s="2"/>
      <c r="L2" s="2"/>
      <c r="M2" s="2"/>
      <c r="N2" s="2"/>
      <c r="O2" s="2"/>
      <c r="P2" s="2"/>
      <c r="Q2" s="2"/>
      <c r="R2" s="2"/>
      <c r="S2" s="2"/>
      <c r="T2" s="2"/>
      <c r="U2" s="2"/>
      <c r="V2" s="2"/>
      <c r="W2" s="2"/>
      <c r="X2" s="2"/>
      <c r="Y2" s="2"/>
      <c r="Z2" s="2"/>
      <c r="AA2" s="2"/>
      <c r="AB2" s="2"/>
      <c r="AC2" s="2"/>
      <c r="AD2" s="2"/>
    </row>
    <row r="3" customFormat="false" ht="21.75" hidden="false" customHeight="true" outlineLevel="0" collapsed="false">
      <c r="A3" s="1"/>
      <c r="B3" s="1"/>
      <c r="C3" s="2"/>
      <c r="D3" s="2"/>
      <c r="E3" s="2"/>
      <c r="F3" s="2"/>
      <c r="G3" s="2"/>
      <c r="H3" s="2"/>
      <c r="I3" s="2"/>
      <c r="J3" s="2"/>
      <c r="K3" s="2"/>
      <c r="L3" s="2"/>
      <c r="M3" s="2"/>
      <c r="N3" s="2"/>
      <c r="O3" s="2"/>
      <c r="P3" s="2"/>
      <c r="Q3" s="2"/>
      <c r="R3" s="2"/>
      <c r="S3" s="2"/>
      <c r="T3" s="2"/>
      <c r="U3" s="2"/>
      <c r="V3" s="2"/>
      <c r="W3" s="2"/>
      <c r="X3" s="2"/>
      <c r="Y3" s="2"/>
      <c r="Z3" s="2"/>
      <c r="AA3" s="2"/>
      <c r="AB3" s="2"/>
      <c r="AC3" s="2"/>
      <c r="AD3" s="2"/>
    </row>
    <row r="4" customFormat="false" ht="21.75" hidden="false" customHeight="true" outlineLevel="0" collapsed="false">
      <c r="A4" s="1"/>
      <c r="B4" s="1"/>
      <c r="C4" s="2"/>
      <c r="D4" s="2"/>
      <c r="E4" s="2"/>
      <c r="F4" s="2"/>
      <c r="G4" s="2" t="s">
        <v>2</v>
      </c>
      <c r="H4" s="19" t="str">
        <f aca="false">Dashboard!H4</f>
        <v>Base</v>
      </c>
      <c r="I4" s="2"/>
      <c r="J4" s="2"/>
      <c r="K4" s="2"/>
      <c r="L4" s="2"/>
      <c r="M4" s="2"/>
      <c r="N4" s="2"/>
      <c r="O4" s="2"/>
      <c r="P4" s="2"/>
      <c r="Q4" s="2"/>
      <c r="R4" s="2"/>
      <c r="S4" s="2"/>
      <c r="T4" s="2"/>
      <c r="U4" s="2"/>
      <c r="V4" s="2"/>
      <c r="W4" s="2"/>
      <c r="X4" s="2"/>
      <c r="Y4" s="2"/>
      <c r="Z4" s="2"/>
      <c r="AA4" s="2"/>
      <c r="AB4" s="2"/>
      <c r="AC4" s="2"/>
      <c r="AD4" s="2"/>
    </row>
    <row r="5" customFormat="false" ht="21.75" hidden="false" customHeight="true" outlineLevel="0" collapsed="false">
      <c r="A5" s="1"/>
      <c r="B5" s="1"/>
      <c r="C5" s="2"/>
      <c r="D5" s="2"/>
      <c r="E5" s="2"/>
      <c r="F5" s="2"/>
      <c r="G5" s="2"/>
      <c r="H5" s="2"/>
      <c r="I5" s="2"/>
      <c r="J5" s="2"/>
      <c r="K5" s="2"/>
      <c r="L5" s="2"/>
      <c r="M5" s="2"/>
      <c r="N5" s="2"/>
      <c r="O5" s="2"/>
      <c r="P5" s="2"/>
      <c r="Q5" s="2"/>
      <c r="R5" s="2"/>
      <c r="S5" s="2"/>
      <c r="T5" s="2"/>
      <c r="U5" s="2"/>
      <c r="V5" s="2"/>
      <c r="W5" s="2"/>
      <c r="X5" s="2"/>
      <c r="Y5" s="2"/>
      <c r="Z5" s="2"/>
      <c r="AA5" s="2"/>
      <c r="AB5" s="2"/>
      <c r="AC5" s="2"/>
      <c r="AD5" s="2"/>
    </row>
    <row r="6" customFormat="false" ht="21.75" hidden="false" customHeight="true" outlineLevel="0" collapsed="false">
      <c r="A6" s="1"/>
      <c r="B6" s="1"/>
      <c r="C6" s="2"/>
      <c r="D6" s="2"/>
      <c r="E6" s="2"/>
      <c r="F6" s="2"/>
      <c r="G6" s="2"/>
      <c r="H6" s="2"/>
      <c r="I6" s="2"/>
      <c r="J6" s="2"/>
      <c r="K6" s="2"/>
      <c r="L6" s="2"/>
      <c r="M6" s="2"/>
      <c r="N6" s="2"/>
      <c r="O6" s="2"/>
      <c r="P6" s="2"/>
      <c r="Q6" s="2"/>
      <c r="R6" s="2"/>
      <c r="S6" s="2"/>
      <c r="T6" s="2"/>
      <c r="U6" s="2"/>
      <c r="V6" s="2"/>
      <c r="W6" s="2"/>
      <c r="X6" s="2"/>
      <c r="Y6" s="2"/>
      <c r="Z6" s="2"/>
      <c r="AA6" s="2"/>
      <c r="AB6" s="2"/>
      <c r="AC6" s="2"/>
      <c r="AD6" s="2"/>
    </row>
    <row r="7" customFormat="false" ht="24" hidden="false" customHeight="true" outlineLevel="0" collapsed="false">
      <c r="A7" s="1"/>
      <c r="B7" s="1"/>
      <c r="C7" s="48" t="s">
        <v>199</v>
      </c>
      <c r="D7" s="7" t="s">
        <v>200</v>
      </c>
      <c r="E7" s="7"/>
      <c r="F7" s="7"/>
      <c r="G7" s="7"/>
      <c r="H7" s="7"/>
      <c r="I7" s="7"/>
      <c r="J7" s="7"/>
      <c r="K7" s="2"/>
      <c r="L7" s="2"/>
      <c r="M7" s="2"/>
      <c r="N7" s="2"/>
      <c r="O7" s="2"/>
      <c r="P7" s="2"/>
      <c r="Q7" s="2"/>
      <c r="R7" s="2"/>
      <c r="S7" s="2"/>
      <c r="T7" s="2"/>
      <c r="U7" s="2"/>
      <c r="V7" s="2"/>
      <c r="W7" s="2"/>
      <c r="X7" s="2"/>
      <c r="Y7" s="2"/>
      <c r="Z7" s="2"/>
      <c r="AA7" s="2"/>
      <c r="AB7" s="2"/>
      <c r="AC7" s="2"/>
      <c r="AD7" s="2"/>
    </row>
    <row r="8" customFormat="false" ht="24" hidden="false" customHeight="true" outlineLevel="0" collapsed="false">
      <c r="A8" s="1"/>
      <c r="B8" s="1"/>
      <c r="C8" s="48"/>
      <c r="D8" s="48"/>
      <c r="E8" s="7"/>
      <c r="F8" s="7"/>
      <c r="G8" s="7"/>
      <c r="H8" s="7"/>
      <c r="I8" s="7"/>
      <c r="J8" s="7"/>
      <c r="K8" s="2"/>
      <c r="L8" s="2"/>
      <c r="M8" s="2"/>
      <c r="N8" s="2"/>
      <c r="O8" s="2"/>
      <c r="P8" s="2"/>
      <c r="Q8" s="2"/>
      <c r="R8" s="2"/>
      <c r="S8" s="2"/>
      <c r="T8" s="2"/>
      <c r="U8" s="2"/>
      <c r="V8" s="2"/>
      <c r="W8" s="2"/>
      <c r="X8" s="2"/>
      <c r="Y8" s="2"/>
      <c r="Z8" s="2"/>
      <c r="AA8" s="2"/>
      <c r="AB8" s="2"/>
      <c r="AC8" s="2"/>
      <c r="AD8" s="2"/>
    </row>
    <row r="9" customFormat="false" ht="21.75" hidden="false" customHeight="true" outlineLevel="0" collapsed="false">
      <c r="A9" s="1"/>
      <c r="B9" s="1"/>
      <c r="C9" s="2"/>
      <c r="D9" s="2"/>
      <c r="E9" s="2"/>
      <c r="F9" s="2"/>
      <c r="G9" s="2"/>
      <c r="H9" s="2"/>
      <c r="I9" s="2"/>
      <c r="J9" s="2"/>
      <c r="K9" s="2"/>
      <c r="L9" s="2"/>
      <c r="M9" s="2"/>
      <c r="N9" s="2"/>
      <c r="O9" s="2"/>
      <c r="P9" s="2"/>
      <c r="Q9" s="2"/>
      <c r="R9" s="2"/>
      <c r="S9" s="2"/>
      <c r="T9" s="2"/>
      <c r="U9" s="2"/>
      <c r="V9" s="2"/>
      <c r="W9" s="2"/>
      <c r="X9" s="2"/>
      <c r="Y9" s="2"/>
      <c r="Z9" s="2"/>
      <c r="AA9" s="2"/>
      <c r="AB9" s="2"/>
      <c r="AC9" s="2"/>
      <c r="AD9" s="2"/>
    </row>
    <row r="10" customFormat="false" ht="24" hidden="false" customHeight="true" outlineLevel="0" collapsed="false">
      <c r="A10" s="1"/>
      <c r="B10" s="1"/>
      <c r="C10" s="48" t="s">
        <v>201</v>
      </c>
      <c r="D10" s="7" t="s">
        <v>202</v>
      </c>
      <c r="E10" s="7"/>
      <c r="F10" s="7"/>
      <c r="G10" s="7"/>
      <c r="H10" s="7"/>
      <c r="I10" s="7"/>
      <c r="J10" s="7"/>
      <c r="K10" s="2"/>
      <c r="L10" s="2"/>
      <c r="M10" s="2"/>
      <c r="N10" s="2"/>
      <c r="O10" s="2"/>
      <c r="P10" s="2"/>
      <c r="Q10" s="2"/>
      <c r="R10" s="2"/>
      <c r="S10" s="2"/>
      <c r="T10" s="2"/>
      <c r="U10" s="2"/>
      <c r="V10" s="2"/>
      <c r="W10" s="2"/>
      <c r="X10" s="2"/>
      <c r="Y10" s="2"/>
      <c r="Z10" s="2"/>
      <c r="AA10" s="2"/>
      <c r="AB10" s="2"/>
      <c r="AC10" s="2"/>
      <c r="AD10" s="2"/>
    </row>
    <row r="11" customFormat="false" ht="24" hidden="false" customHeight="true" outlineLevel="0" collapsed="false">
      <c r="A11" s="1"/>
      <c r="B11" s="1"/>
      <c r="C11" s="48"/>
      <c r="D11" s="48"/>
      <c r="E11" s="7"/>
      <c r="F11" s="7"/>
      <c r="G11" s="7"/>
      <c r="H11" s="7"/>
      <c r="I11" s="7"/>
      <c r="J11" s="7"/>
      <c r="K11" s="2"/>
      <c r="L11" s="2"/>
      <c r="M11" s="2"/>
      <c r="N11" s="2"/>
      <c r="O11" s="2"/>
      <c r="P11" s="2"/>
      <c r="Q11" s="2"/>
      <c r="R11" s="2"/>
      <c r="S11" s="2"/>
      <c r="T11" s="2"/>
      <c r="U11" s="2"/>
      <c r="V11" s="2"/>
      <c r="W11" s="2"/>
      <c r="X11" s="2"/>
      <c r="Y11" s="2"/>
      <c r="Z11" s="2"/>
      <c r="AA11" s="2"/>
      <c r="AB11" s="2"/>
      <c r="AC11" s="2"/>
      <c r="AD11" s="2"/>
    </row>
    <row r="12" customFormat="false" ht="21.75" hidden="false" customHeight="true" outlineLevel="0" collapsed="false">
      <c r="A12" s="1"/>
      <c r="B12" s="1"/>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row>
    <row r="13" customFormat="false" ht="24" hidden="false" customHeight="true" outlineLevel="0" collapsed="false">
      <c r="A13" s="1"/>
      <c r="B13" s="1"/>
      <c r="C13" s="48" t="s">
        <v>203</v>
      </c>
      <c r="D13" s="7" t="s">
        <v>204</v>
      </c>
      <c r="E13" s="7"/>
      <c r="F13" s="7"/>
      <c r="G13" s="7"/>
      <c r="H13" s="7"/>
      <c r="I13" s="7"/>
      <c r="J13" s="7"/>
      <c r="K13" s="2"/>
      <c r="L13" s="2"/>
      <c r="M13" s="2"/>
      <c r="N13" s="2"/>
      <c r="O13" s="2"/>
      <c r="P13" s="2"/>
      <c r="Q13" s="2"/>
      <c r="R13" s="2"/>
      <c r="S13" s="2"/>
      <c r="T13" s="2"/>
      <c r="U13" s="2"/>
      <c r="V13" s="2"/>
      <c r="W13" s="2"/>
      <c r="X13" s="2"/>
      <c r="Y13" s="2"/>
      <c r="Z13" s="2"/>
      <c r="AA13" s="2"/>
      <c r="AB13" s="2"/>
      <c r="AC13" s="2"/>
      <c r="AD13" s="2"/>
    </row>
    <row r="14" customFormat="false" ht="24" hidden="false" customHeight="true" outlineLevel="0" collapsed="false">
      <c r="A14" s="1"/>
      <c r="B14" s="1"/>
      <c r="C14" s="48"/>
      <c r="D14" s="48"/>
      <c r="E14" s="7"/>
      <c r="F14" s="7"/>
      <c r="G14" s="7"/>
      <c r="H14" s="7"/>
      <c r="I14" s="7"/>
      <c r="J14" s="7"/>
      <c r="K14" s="2"/>
      <c r="L14" s="2"/>
      <c r="M14" s="2"/>
      <c r="N14" s="2"/>
      <c r="O14" s="2"/>
      <c r="P14" s="2"/>
      <c r="Q14" s="2"/>
      <c r="R14" s="2"/>
      <c r="S14" s="2"/>
      <c r="T14" s="2"/>
      <c r="U14" s="2"/>
      <c r="V14" s="2"/>
      <c r="W14" s="2"/>
      <c r="X14" s="2"/>
      <c r="Y14" s="2"/>
      <c r="Z14" s="2"/>
      <c r="AA14" s="2"/>
      <c r="AB14" s="2"/>
      <c r="AC14" s="2"/>
      <c r="AD14" s="2"/>
    </row>
    <row r="15" customFormat="false" ht="21.75" hidden="false" customHeight="true" outlineLevel="0" collapsed="false">
      <c r="A15" s="1"/>
      <c r="B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row>
    <row r="16" customFormat="false" ht="24" hidden="false" customHeight="true" outlineLevel="0" collapsed="false">
      <c r="A16" s="1"/>
      <c r="B16" s="1"/>
      <c r="C16" s="48" t="s">
        <v>205</v>
      </c>
      <c r="D16" s="7" t="s">
        <v>206</v>
      </c>
      <c r="E16" s="7"/>
      <c r="F16" s="7"/>
      <c r="G16" s="7"/>
      <c r="H16" s="7"/>
      <c r="I16" s="7"/>
      <c r="J16" s="7"/>
      <c r="K16" s="2"/>
      <c r="L16" s="2"/>
      <c r="M16" s="2"/>
      <c r="N16" s="2"/>
      <c r="O16" s="2"/>
      <c r="P16" s="2"/>
      <c r="Q16" s="2"/>
      <c r="R16" s="2"/>
      <c r="S16" s="2"/>
      <c r="T16" s="2"/>
      <c r="U16" s="2"/>
      <c r="V16" s="2"/>
      <c r="W16" s="2"/>
      <c r="X16" s="2"/>
      <c r="Y16" s="2"/>
      <c r="Z16" s="2"/>
      <c r="AA16" s="2"/>
      <c r="AB16" s="2"/>
      <c r="AC16" s="2"/>
      <c r="AD16" s="2"/>
    </row>
    <row r="17" customFormat="false" ht="24" hidden="false" customHeight="true" outlineLevel="0" collapsed="false">
      <c r="A17" s="1"/>
      <c r="B17" s="1"/>
      <c r="C17" s="48"/>
      <c r="D17" s="48"/>
      <c r="E17" s="7"/>
      <c r="F17" s="7"/>
      <c r="G17" s="7"/>
      <c r="H17" s="7"/>
      <c r="I17" s="7"/>
      <c r="J17" s="7"/>
      <c r="K17" s="2"/>
      <c r="L17" s="2"/>
      <c r="M17" s="2"/>
      <c r="N17" s="2"/>
      <c r="O17" s="2"/>
      <c r="P17" s="2"/>
      <c r="Q17" s="2"/>
      <c r="R17" s="2"/>
      <c r="S17" s="2"/>
      <c r="T17" s="2"/>
      <c r="U17" s="2"/>
      <c r="V17" s="2"/>
      <c r="W17" s="2"/>
      <c r="X17" s="2"/>
      <c r="Y17" s="2"/>
      <c r="Z17" s="2"/>
      <c r="AA17" s="2"/>
      <c r="AB17" s="2"/>
      <c r="AC17" s="2"/>
      <c r="AD17" s="2"/>
    </row>
    <row r="18" customFormat="false" ht="21.75" hidden="false" customHeight="true" outlineLevel="0" collapsed="false">
      <c r="A18" s="1"/>
      <c r="B18" s="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row>
    <row r="19" customFormat="false" ht="24" hidden="false" customHeight="true" outlineLevel="0" collapsed="false">
      <c r="A19" s="1"/>
      <c r="B19" s="1"/>
      <c r="C19" s="48" t="s">
        <v>207</v>
      </c>
      <c r="D19" s="7" t="s">
        <v>208</v>
      </c>
      <c r="E19" s="7"/>
      <c r="F19" s="7"/>
      <c r="G19" s="7"/>
      <c r="H19" s="7"/>
      <c r="I19" s="7"/>
      <c r="J19" s="7"/>
      <c r="K19" s="2"/>
      <c r="L19" s="2"/>
      <c r="M19" s="2"/>
      <c r="N19" s="2"/>
      <c r="O19" s="2"/>
      <c r="P19" s="2"/>
      <c r="Q19" s="2"/>
      <c r="R19" s="2"/>
      <c r="S19" s="2"/>
      <c r="T19" s="2"/>
      <c r="U19" s="2"/>
      <c r="V19" s="2"/>
      <c r="W19" s="2"/>
      <c r="X19" s="2"/>
      <c r="Y19" s="2"/>
      <c r="Z19" s="2"/>
      <c r="AA19" s="2"/>
      <c r="AB19" s="2"/>
      <c r="AC19" s="2"/>
      <c r="AD19" s="2"/>
    </row>
    <row r="20" customFormat="false" ht="24" hidden="false" customHeight="true" outlineLevel="0" collapsed="false">
      <c r="A20" s="1"/>
      <c r="B20" s="1"/>
      <c r="C20" s="48"/>
      <c r="D20" s="48"/>
      <c r="E20" s="7"/>
      <c r="F20" s="7"/>
      <c r="G20" s="7"/>
      <c r="H20" s="7"/>
      <c r="I20" s="7"/>
      <c r="J20" s="7"/>
      <c r="K20" s="2"/>
      <c r="L20" s="2"/>
      <c r="M20" s="2"/>
      <c r="N20" s="2"/>
      <c r="O20" s="2"/>
      <c r="P20" s="2"/>
      <c r="Q20" s="2"/>
      <c r="R20" s="2"/>
      <c r="S20" s="2"/>
      <c r="T20" s="2"/>
      <c r="U20" s="2"/>
      <c r="V20" s="2"/>
      <c r="W20" s="2"/>
      <c r="X20" s="2"/>
      <c r="Y20" s="2"/>
      <c r="Z20" s="2"/>
      <c r="AA20" s="2"/>
      <c r="AB20" s="2"/>
      <c r="AC20" s="2"/>
      <c r="AD20" s="2"/>
    </row>
    <row r="21" customFormat="false" ht="21.75" hidden="false" customHeight="true" outlineLevel="0" collapsed="false">
      <c r="A21" s="1"/>
      <c r="B21" s="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row>
    <row r="22" customFormat="false" ht="24" hidden="false" customHeight="true" outlineLevel="0" collapsed="false">
      <c r="A22" s="1"/>
      <c r="B22" s="1"/>
      <c r="C22" s="48" t="s">
        <v>209</v>
      </c>
      <c r="D22" s="7" t="s">
        <v>210</v>
      </c>
      <c r="E22" s="7"/>
      <c r="F22" s="7"/>
      <c r="G22" s="7"/>
      <c r="H22" s="7"/>
      <c r="I22" s="7"/>
      <c r="J22" s="7"/>
      <c r="K22" s="2"/>
      <c r="L22" s="2"/>
      <c r="M22" s="2"/>
      <c r="N22" s="2"/>
      <c r="O22" s="2"/>
      <c r="P22" s="2"/>
      <c r="Q22" s="2"/>
      <c r="R22" s="2"/>
      <c r="S22" s="2"/>
      <c r="T22" s="2"/>
      <c r="U22" s="2"/>
      <c r="V22" s="2"/>
      <c r="W22" s="2"/>
      <c r="X22" s="2"/>
      <c r="Y22" s="2"/>
      <c r="Z22" s="2"/>
      <c r="AA22" s="2"/>
      <c r="AB22" s="2"/>
      <c r="AC22" s="2"/>
      <c r="AD22" s="2"/>
    </row>
    <row r="23" customFormat="false" ht="24" hidden="false" customHeight="true" outlineLevel="0" collapsed="false">
      <c r="A23" s="1"/>
      <c r="B23" s="1"/>
      <c r="C23" s="48"/>
      <c r="D23" s="48"/>
      <c r="E23" s="7"/>
      <c r="F23" s="7"/>
      <c r="G23" s="7"/>
      <c r="H23" s="7"/>
      <c r="I23" s="7"/>
      <c r="J23" s="7"/>
      <c r="K23" s="2"/>
      <c r="L23" s="2"/>
      <c r="M23" s="2"/>
      <c r="N23" s="2"/>
      <c r="O23" s="2"/>
      <c r="P23" s="2"/>
      <c r="Q23" s="2"/>
      <c r="R23" s="2"/>
      <c r="S23" s="2"/>
      <c r="T23" s="2"/>
      <c r="U23" s="2"/>
      <c r="V23" s="2"/>
      <c r="W23" s="2"/>
      <c r="X23" s="2"/>
      <c r="Y23" s="2"/>
      <c r="Z23" s="2"/>
      <c r="AA23" s="2"/>
      <c r="AB23" s="2"/>
      <c r="AC23" s="2"/>
      <c r="AD23" s="2"/>
    </row>
    <row r="24" customFormat="false" ht="21.75" hidden="false" customHeight="true" outlineLevel="0" collapsed="false">
      <c r="A24" s="1"/>
      <c r="B24" s="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row>
    <row r="25" customFormat="false" ht="24" hidden="false" customHeight="true" outlineLevel="0" collapsed="false">
      <c r="A25" s="1"/>
      <c r="B25" s="1"/>
      <c r="C25" s="48" t="s">
        <v>211</v>
      </c>
      <c r="D25" s="7" t="s">
        <v>212</v>
      </c>
      <c r="E25" s="7"/>
      <c r="F25" s="7"/>
      <c r="G25" s="7"/>
      <c r="H25" s="7"/>
      <c r="I25" s="7"/>
      <c r="J25" s="7"/>
      <c r="K25" s="2"/>
      <c r="L25" s="2"/>
      <c r="M25" s="2"/>
      <c r="N25" s="2"/>
      <c r="O25" s="2"/>
      <c r="P25" s="2"/>
      <c r="Q25" s="2"/>
      <c r="R25" s="2"/>
      <c r="S25" s="2"/>
      <c r="T25" s="2"/>
      <c r="U25" s="2"/>
      <c r="V25" s="2"/>
      <c r="W25" s="2"/>
      <c r="X25" s="2"/>
      <c r="Y25" s="2"/>
      <c r="Z25" s="2"/>
      <c r="AA25" s="2"/>
      <c r="AB25" s="2"/>
      <c r="AC25" s="2"/>
      <c r="AD25" s="2"/>
    </row>
    <row r="26" customFormat="false" ht="24" hidden="false" customHeight="true" outlineLevel="0" collapsed="false">
      <c r="A26" s="1"/>
      <c r="B26" s="1"/>
      <c r="C26" s="48"/>
      <c r="D26" s="48"/>
      <c r="E26" s="7"/>
      <c r="F26" s="7"/>
      <c r="G26" s="7"/>
      <c r="H26" s="7"/>
      <c r="I26" s="7"/>
      <c r="J26" s="7"/>
      <c r="K26" s="2"/>
      <c r="L26" s="2"/>
      <c r="M26" s="2"/>
      <c r="N26" s="2"/>
      <c r="O26" s="2"/>
      <c r="P26" s="2"/>
      <c r="Q26" s="2"/>
      <c r="R26" s="2"/>
      <c r="S26" s="2"/>
      <c r="T26" s="2"/>
      <c r="U26" s="2"/>
      <c r="V26" s="2"/>
      <c r="W26" s="2"/>
      <c r="X26" s="2"/>
      <c r="Y26" s="2"/>
      <c r="Z26" s="2"/>
      <c r="AA26" s="2"/>
      <c r="AB26" s="2"/>
      <c r="AC26" s="2"/>
      <c r="AD26" s="2"/>
    </row>
    <row r="27" customFormat="false" ht="21.75" hidden="false" customHeight="true" outlineLevel="0" collapsed="false">
      <c r="A27" s="1"/>
      <c r="B27" s="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ustomFormat="false" ht="24" hidden="false" customHeight="true" outlineLevel="0" collapsed="false">
      <c r="A28" s="1"/>
      <c r="B28" s="1"/>
      <c r="C28" s="48" t="s">
        <v>213</v>
      </c>
      <c r="D28" s="7" t="s">
        <v>214</v>
      </c>
      <c r="E28" s="7"/>
      <c r="F28" s="7"/>
      <c r="G28" s="7"/>
      <c r="H28" s="7"/>
      <c r="I28" s="7"/>
      <c r="J28" s="7"/>
      <c r="K28" s="2"/>
      <c r="L28" s="2"/>
      <c r="M28" s="2"/>
      <c r="N28" s="2"/>
      <c r="O28" s="2"/>
      <c r="P28" s="2"/>
      <c r="Q28" s="2"/>
      <c r="R28" s="2"/>
      <c r="S28" s="2"/>
      <c r="T28" s="2"/>
      <c r="U28" s="2"/>
      <c r="V28" s="2"/>
      <c r="W28" s="2"/>
      <c r="X28" s="2"/>
      <c r="Y28" s="2"/>
      <c r="Z28" s="2"/>
      <c r="AA28" s="2"/>
      <c r="AB28" s="2"/>
      <c r="AC28" s="2"/>
      <c r="AD28" s="2"/>
    </row>
    <row r="29" customFormat="false" ht="24" hidden="false" customHeight="true" outlineLevel="0" collapsed="false">
      <c r="A29" s="1"/>
      <c r="B29" s="1"/>
      <c r="C29" s="48"/>
      <c r="D29" s="48"/>
      <c r="E29" s="7"/>
      <c r="F29" s="7"/>
      <c r="G29" s="7"/>
      <c r="H29" s="7"/>
      <c r="I29" s="7"/>
      <c r="J29" s="7"/>
      <c r="K29" s="2"/>
      <c r="L29" s="2"/>
      <c r="M29" s="2"/>
      <c r="N29" s="2"/>
      <c r="O29" s="2"/>
      <c r="P29" s="2"/>
      <c r="Q29" s="2"/>
      <c r="R29" s="2"/>
      <c r="S29" s="2"/>
      <c r="T29" s="2"/>
      <c r="U29" s="2"/>
      <c r="V29" s="2"/>
      <c r="W29" s="2"/>
      <c r="X29" s="2"/>
      <c r="Y29" s="2"/>
      <c r="Z29" s="2"/>
      <c r="AA29" s="2"/>
      <c r="AB29" s="2"/>
      <c r="AC29" s="2"/>
      <c r="AD29" s="2"/>
    </row>
    <row r="30" customFormat="false" ht="21.75" hidden="false" customHeight="true" outlineLevel="0" collapsed="false">
      <c r="A30" s="1"/>
      <c r="B30" s="1"/>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ustomFormat="false" ht="24" hidden="false" customHeight="true" outlineLevel="0" collapsed="false">
      <c r="A31" s="1"/>
      <c r="B31" s="1"/>
      <c r="C31" s="48" t="s">
        <v>215</v>
      </c>
      <c r="D31" s="7" t="s">
        <v>216</v>
      </c>
      <c r="E31" s="7"/>
      <c r="F31" s="7"/>
      <c r="G31" s="7"/>
      <c r="H31" s="7"/>
      <c r="I31" s="7"/>
      <c r="J31" s="7"/>
      <c r="K31" s="2"/>
      <c r="L31" s="2"/>
      <c r="M31" s="2"/>
      <c r="N31" s="2"/>
      <c r="O31" s="2"/>
      <c r="P31" s="2"/>
      <c r="Q31" s="2"/>
      <c r="R31" s="2"/>
      <c r="S31" s="2"/>
      <c r="T31" s="2"/>
      <c r="U31" s="2"/>
      <c r="V31" s="2"/>
      <c r="W31" s="2"/>
      <c r="X31" s="2"/>
      <c r="Y31" s="2"/>
      <c r="Z31" s="2"/>
      <c r="AA31" s="2"/>
      <c r="AB31" s="2"/>
      <c r="AC31" s="2"/>
      <c r="AD31" s="2"/>
    </row>
    <row r="32" customFormat="false" ht="24" hidden="false" customHeight="true" outlineLevel="0" collapsed="false">
      <c r="A32" s="1"/>
      <c r="B32" s="1"/>
      <c r="C32" s="48"/>
      <c r="D32" s="48"/>
      <c r="E32" s="7"/>
      <c r="F32" s="7"/>
      <c r="G32" s="7"/>
      <c r="H32" s="7"/>
      <c r="I32" s="7"/>
      <c r="J32" s="7"/>
      <c r="K32" s="2"/>
      <c r="L32" s="2"/>
      <c r="M32" s="2"/>
      <c r="N32" s="2"/>
      <c r="O32" s="2"/>
      <c r="P32" s="2"/>
      <c r="Q32" s="2"/>
      <c r="R32" s="2"/>
      <c r="S32" s="2"/>
      <c r="T32" s="2"/>
      <c r="U32" s="2"/>
      <c r="V32" s="2"/>
      <c r="W32" s="2"/>
      <c r="X32" s="2"/>
      <c r="Y32" s="2"/>
      <c r="Z32" s="2"/>
      <c r="AA32" s="2"/>
      <c r="AB32" s="2"/>
      <c r="AC32" s="2"/>
      <c r="AD32" s="2"/>
    </row>
    <row r="33" customFormat="false" ht="21.75" hidden="false" customHeight="true" outlineLevel="0" collapsed="false">
      <c r="A33" s="1"/>
      <c r="B33" s="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ustomFormat="false" ht="24" hidden="false" customHeight="true" outlineLevel="0" collapsed="false">
      <c r="A34" s="1"/>
      <c r="B34" s="1"/>
      <c r="C34" s="48" t="s">
        <v>217</v>
      </c>
      <c r="D34" s="7" t="s">
        <v>218</v>
      </c>
      <c r="E34" s="7"/>
      <c r="F34" s="7"/>
      <c r="G34" s="7"/>
      <c r="H34" s="7"/>
      <c r="I34" s="7"/>
      <c r="J34" s="7"/>
      <c r="K34" s="2"/>
      <c r="L34" s="2"/>
      <c r="M34" s="2"/>
      <c r="N34" s="2"/>
      <c r="O34" s="2"/>
      <c r="P34" s="2"/>
      <c r="Q34" s="2"/>
      <c r="R34" s="2"/>
      <c r="S34" s="2"/>
      <c r="T34" s="2"/>
      <c r="U34" s="2"/>
      <c r="V34" s="2"/>
      <c r="W34" s="2"/>
      <c r="X34" s="2"/>
      <c r="Y34" s="2"/>
      <c r="Z34" s="2"/>
      <c r="AA34" s="2"/>
      <c r="AB34" s="2"/>
      <c r="AC34" s="2"/>
      <c r="AD34" s="2"/>
    </row>
    <row r="35" customFormat="false" ht="24" hidden="false" customHeight="true" outlineLevel="0" collapsed="false">
      <c r="A35" s="1"/>
      <c r="B35" s="1"/>
      <c r="C35" s="48"/>
      <c r="D35" s="48"/>
      <c r="E35" s="7"/>
      <c r="F35" s="7"/>
      <c r="G35" s="7"/>
      <c r="H35" s="7"/>
      <c r="I35" s="7"/>
      <c r="J35" s="7"/>
      <c r="K35" s="2"/>
      <c r="L35" s="2"/>
      <c r="M35" s="2"/>
      <c r="N35" s="2"/>
      <c r="O35" s="2"/>
      <c r="P35" s="2"/>
      <c r="Q35" s="2"/>
      <c r="R35" s="2"/>
      <c r="S35" s="2"/>
      <c r="T35" s="2"/>
      <c r="U35" s="2"/>
      <c r="V35" s="2"/>
      <c r="W35" s="2"/>
      <c r="X35" s="2"/>
      <c r="Y35" s="2"/>
      <c r="Z35" s="2"/>
      <c r="AA35" s="2"/>
      <c r="AB35" s="2"/>
      <c r="AC35" s="2"/>
      <c r="AD35" s="2"/>
    </row>
    <row r="36" customFormat="false" ht="21.75" hidden="false" customHeight="true" outlineLevel="0" collapsed="false">
      <c r="A36" s="1"/>
      <c r="B36" s="1"/>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ustomFormat="false" ht="24" hidden="false" customHeight="true" outlineLevel="0" collapsed="false">
      <c r="A37" s="1"/>
      <c r="B37" s="1"/>
      <c r="C37" s="48" t="s">
        <v>219</v>
      </c>
      <c r="D37" s="7" t="s">
        <v>220</v>
      </c>
      <c r="E37" s="7"/>
      <c r="F37" s="7"/>
      <c r="G37" s="7"/>
      <c r="H37" s="7"/>
      <c r="I37" s="7"/>
      <c r="J37" s="7"/>
      <c r="K37" s="2"/>
      <c r="L37" s="2"/>
      <c r="M37" s="2"/>
      <c r="N37" s="2"/>
      <c r="O37" s="2"/>
      <c r="P37" s="2"/>
      <c r="Q37" s="2"/>
      <c r="R37" s="2"/>
      <c r="S37" s="2"/>
      <c r="T37" s="2"/>
      <c r="U37" s="2"/>
      <c r="V37" s="2"/>
      <c r="W37" s="2"/>
      <c r="X37" s="2"/>
      <c r="Y37" s="2"/>
      <c r="Z37" s="2"/>
      <c r="AA37" s="2"/>
      <c r="AB37" s="2"/>
      <c r="AC37" s="2"/>
      <c r="AD37" s="2"/>
    </row>
    <row r="38" customFormat="false" ht="24" hidden="false" customHeight="true" outlineLevel="0" collapsed="false">
      <c r="A38" s="1"/>
      <c r="B38" s="1"/>
      <c r="C38" s="48"/>
      <c r="D38" s="48"/>
      <c r="E38" s="7"/>
      <c r="F38" s="7"/>
      <c r="G38" s="7"/>
      <c r="H38" s="7"/>
      <c r="I38" s="7"/>
      <c r="J38" s="7"/>
      <c r="K38" s="2"/>
      <c r="L38" s="2"/>
      <c r="M38" s="2"/>
      <c r="N38" s="2"/>
      <c r="O38" s="2"/>
      <c r="P38" s="2"/>
      <c r="Q38" s="2"/>
      <c r="R38" s="2"/>
      <c r="S38" s="2"/>
      <c r="T38" s="2"/>
      <c r="U38" s="2"/>
      <c r="V38" s="2"/>
      <c r="W38" s="2"/>
      <c r="X38" s="2"/>
      <c r="Y38" s="2"/>
      <c r="Z38" s="2"/>
      <c r="AA38" s="2"/>
      <c r="AB38" s="2"/>
      <c r="AC38" s="2"/>
      <c r="AD38" s="2"/>
    </row>
    <row r="39" customFormat="false" ht="21.75" hidden="false" customHeight="true" outlineLevel="0" collapsed="false">
      <c r="A39" s="1"/>
      <c r="B39" s="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ustomFormat="false" ht="24" hidden="false" customHeight="true" outlineLevel="0" collapsed="false">
      <c r="A40" s="1"/>
      <c r="B40" s="1"/>
      <c r="C40" s="48" t="s">
        <v>221</v>
      </c>
      <c r="D40" s="7" t="s">
        <v>222</v>
      </c>
      <c r="E40" s="7"/>
      <c r="F40" s="7"/>
      <c r="G40" s="7"/>
      <c r="H40" s="7"/>
      <c r="I40" s="7"/>
      <c r="J40" s="7"/>
      <c r="K40" s="2"/>
      <c r="L40" s="2"/>
      <c r="M40" s="2"/>
      <c r="N40" s="2"/>
      <c r="O40" s="2"/>
      <c r="P40" s="2"/>
      <c r="Q40" s="2"/>
      <c r="R40" s="2"/>
      <c r="S40" s="2"/>
      <c r="T40" s="2"/>
      <c r="U40" s="2"/>
      <c r="V40" s="2"/>
      <c r="W40" s="2"/>
      <c r="X40" s="2"/>
      <c r="Y40" s="2"/>
      <c r="Z40" s="2"/>
      <c r="AA40" s="2"/>
      <c r="AB40" s="2"/>
      <c r="AC40" s="2"/>
      <c r="AD40" s="2"/>
    </row>
    <row r="41" customFormat="false" ht="24" hidden="false" customHeight="true" outlineLevel="0" collapsed="false">
      <c r="A41" s="1"/>
      <c r="B41" s="1"/>
      <c r="C41" s="48"/>
      <c r="D41" s="48"/>
      <c r="E41" s="7"/>
      <c r="F41" s="7"/>
      <c r="G41" s="7"/>
      <c r="H41" s="7"/>
      <c r="I41" s="7"/>
      <c r="J41" s="7"/>
      <c r="K41" s="2"/>
      <c r="L41" s="2"/>
      <c r="M41" s="2"/>
      <c r="N41" s="2"/>
      <c r="O41" s="2"/>
      <c r="P41" s="2"/>
      <c r="Q41" s="2"/>
      <c r="R41" s="2"/>
      <c r="S41" s="2"/>
      <c r="T41" s="2"/>
      <c r="U41" s="2"/>
      <c r="V41" s="2"/>
      <c r="W41" s="2"/>
      <c r="X41" s="2"/>
      <c r="Y41" s="2"/>
      <c r="Z41" s="2"/>
      <c r="AA41" s="2"/>
      <c r="AB41" s="2"/>
      <c r="AC41" s="2"/>
      <c r="AD41" s="2"/>
    </row>
    <row r="42" customFormat="false" ht="21.75" hidden="false" customHeight="true" outlineLevel="0" collapsed="false">
      <c r="A42" s="1"/>
      <c r="B42" s="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ustomFormat="false" ht="24" hidden="false" customHeight="true" outlineLevel="0" collapsed="false">
      <c r="A43" s="1"/>
      <c r="B43" s="1"/>
      <c r="C43" s="48" t="s">
        <v>223</v>
      </c>
      <c r="D43" s="7" t="s">
        <v>224</v>
      </c>
      <c r="E43" s="7"/>
      <c r="F43" s="7"/>
      <c r="G43" s="7"/>
      <c r="H43" s="7"/>
      <c r="I43" s="7"/>
      <c r="J43" s="7"/>
      <c r="K43" s="2"/>
      <c r="L43" s="2"/>
      <c r="M43" s="2"/>
      <c r="N43" s="2"/>
      <c r="O43" s="2"/>
      <c r="P43" s="2"/>
      <c r="Q43" s="2"/>
      <c r="R43" s="2"/>
      <c r="S43" s="2"/>
      <c r="T43" s="2"/>
      <c r="U43" s="2"/>
      <c r="V43" s="2"/>
      <c r="W43" s="2"/>
      <c r="X43" s="2"/>
      <c r="Y43" s="2"/>
      <c r="Z43" s="2"/>
      <c r="AA43" s="2"/>
      <c r="AB43" s="2"/>
      <c r="AC43" s="2"/>
      <c r="AD43" s="2"/>
    </row>
    <row r="44" customFormat="false" ht="24" hidden="false" customHeight="true" outlineLevel="0" collapsed="false">
      <c r="A44" s="1"/>
      <c r="B44" s="1"/>
      <c r="C44" s="48"/>
      <c r="D44" s="48"/>
      <c r="E44" s="7"/>
      <c r="F44" s="7"/>
      <c r="G44" s="7"/>
      <c r="H44" s="7"/>
      <c r="I44" s="7"/>
      <c r="J44" s="7"/>
      <c r="K44" s="2"/>
      <c r="L44" s="2"/>
      <c r="M44" s="2"/>
      <c r="N44" s="2"/>
      <c r="O44" s="2"/>
      <c r="P44" s="2"/>
      <c r="Q44" s="2"/>
      <c r="R44" s="2"/>
      <c r="S44" s="2"/>
      <c r="T44" s="2"/>
      <c r="U44" s="2"/>
      <c r="V44" s="2"/>
      <c r="W44" s="2"/>
      <c r="X44" s="2"/>
      <c r="Y44" s="2"/>
      <c r="Z44" s="2"/>
      <c r="AA44" s="2"/>
      <c r="AB44" s="2"/>
      <c r="AC44" s="2"/>
      <c r="AD44" s="2"/>
    </row>
    <row r="45" customFormat="false" ht="21.75" hidden="false" customHeight="true" outlineLevel="0" collapsed="false">
      <c r="A45" s="1"/>
      <c r="B45" s="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customFormat="false" ht="24" hidden="false" customHeight="true" outlineLevel="0" collapsed="false">
      <c r="A46" s="1"/>
      <c r="B46" s="1"/>
      <c r="C46" s="48" t="s">
        <v>225</v>
      </c>
      <c r="D46" s="7" t="s">
        <v>226</v>
      </c>
      <c r="E46" s="7"/>
      <c r="F46" s="7"/>
      <c r="G46" s="7"/>
      <c r="H46" s="7"/>
      <c r="I46" s="7"/>
      <c r="J46" s="7"/>
      <c r="K46" s="2"/>
      <c r="L46" s="2"/>
      <c r="M46" s="2"/>
      <c r="N46" s="2"/>
      <c r="O46" s="2"/>
      <c r="P46" s="2"/>
      <c r="Q46" s="2"/>
      <c r="R46" s="2"/>
      <c r="S46" s="2"/>
      <c r="T46" s="2"/>
      <c r="U46" s="2"/>
      <c r="V46" s="2"/>
      <c r="W46" s="2"/>
      <c r="X46" s="2"/>
      <c r="Y46" s="2"/>
      <c r="Z46" s="2"/>
      <c r="AA46" s="2"/>
      <c r="AB46" s="2"/>
      <c r="AC46" s="2"/>
      <c r="AD46" s="2"/>
    </row>
    <row r="47" customFormat="false" ht="24" hidden="false" customHeight="true" outlineLevel="0" collapsed="false">
      <c r="A47" s="1"/>
      <c r="B47" s="1"/>
      <c r="C47" s="48"/>
      <c r="D47" s="48"/>
      <c r="E47" s="7"/>
      <c r="F47" s="7"/>
      <c r="G47" s="7"/>
      <c r="H47" s="7"/>
      <c r="I47" s="7"/>
      <c r="J47" s="7"/>
      <c r="K47" s="2"/>
      <c r="L47" s="2"/>
      <c r="M47" s="2"/>
      <c r="N47" s="2"/>
      <c r="O47" s="2"/>
      <c r="P47" s="2"/>
      <c r="Q47" s="2"/>
      <c r="R47" s="2"/>
      <c r="S47" s="2"/>
      <c r="T47" s="2"/>
      <c r="U47" s="2"/>
      <c r="V47" s="2"/>
      <c r="W47" s="2"/>
      <c r="X47" s="2"/>
      <c r="Y47" s="2"/>
      <c r="Z47" s="2"/>
      <c r="AA47" s="2"/>
      <c r="AB47" s="2"/>
      <c r="AC47" s="2"/>
      <c r="AD47" s="2"/>
    </row>
    <row r="48" customFormat="false" ht="21.75" hidden="false" customHeight="true" outlineLevel="0" collapsed="false">
      <c r="A48" s="1"/>
      <c r="B48" s="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customFormat="false" ht="24" hidden="false" customHeight="true" outlineLevel="0" collapsed="false">
      <c r="A49" s="1"/>
      <c r="B49" s="1"/>
      <c r="C49" s="48" t="s">
        <v>227</v>
      </c>
      <c r="D49" s="7" t="s">
        <v>228</v>
      </c>
      <c r="E49" s="7"/>
      <c r="F49" s="7"/>
      <c r="G49" s="7"/>
      <c r="H49" s="7"/>
      <c r="I49" s="7"/>
      <c r="J49" s="7"/>
      <c r="K49" s="2"/>
      <c r="L49" s="2"/>
      <c r="M49" s="2"/>
      <c r="N49" s="2"/>
      <c r="O49" s="2"/>
      <c r="P49" s="2"/>
      <c r="Q49" s="2"/>
      <c r="R49" s="2"/>
      <c r="S49" s="2"/>
      <c r="T49" s="2"/>
      <c r="U49" s="2"/>
      <c r="V49" s="2"/>
      <c r="W49" s="2"/>
      <c r="X49" s="2"/>
      <c r="Y49" s="2"/>
      <c r="Z49" s="2"/>
      <c r="AA49" s="2"/>
      <c r="AB49" s="2"/>
      <c r="AC49" s="2"/>
      <c r="AD49" s="2"/>
    </row>
    <row r="50" customFormat="false" ht="24" hidden="false" customHeight="true" outlineLevel="0" collapsed="false">
      <c r="A50" s="1"/>
      <c r="B50" s="1"/>
      <c r="C50" s="48"/>
      <c r="D50" s="48"/>
      <c r="E50" s="7"/>
      <c r="F50" s="7"/>
      <c r="G50" s="7"/>
      <c r="H50" s="7"/>
      <c r="I50" s="7"/>
      <c r="J50" s="7"/>
      <c r="K50" s="2"/>
      <c r="L50" s="2"/>
      <c r="M50" s="2"/>
      <c r="N50" s="2"/>
      <c r="O50" s="2"/>
      <c r="P50" s="2"/>
      <c r="Q50" s="2"/>
      <c r="R50" s="2"/>
      <c r="S50" s="2"/>
      <c r="T50" s="2"/>
      <c r="U50" s="2"/>
      <c r="V50" s="2"/>
      <c r="W50" s="2"/>
      <c r="X50" s="2"/>
      <c r="Y50" s="2"/>
      <c r="Z50" s="2"/>
      <c r="AA50" s="2"/>
      <c r="AB50" s="2"/>
      <c r="AC50" s="2"/>
      <c r="AD50" s="2"/>
    </row>
    <row r="51" customFormat="false" ht="21.75" hidden="false" customHeight="true" outlineLevel="0" collapsed="false">
      <c r="A51" s="1"/>
      <c r="B51" s="1"/>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customFormat="false" ht="24" hidden="false" customHeight="true" outlineLevel="0" collapsed="false">
      <c r="A52" s="1"/>
      <c r="B52" s="1"/>
      <c r="C52" s="48" t="s">
        <v>229</v>
      </c>
      <c r="D52" s="7" t="s">
        <v>230</v>
      </c>
      <c r="E52" s="7"/>
      <c r="F52" s="7"/>
      <c r="G52" s="7"/>
      <c r="H52" s="7"/>
      <c r="I52" s="7"/>
      <c r="J52" s="7"/>
      <c r="K52" s="2"/>
      <c r="L52" s="2"/>
      <c r="M52" s="2"/>
      <c r="N52" s="2"/>
      <c r="O52" s="2"/>
      <c r="P52" s="2"/>
      <c r="Q52" s="2"/>
      <c r="R52" s="2"/>
      <c r="S52" s="2"/>
      <c r="T52" s="2"/>
      <c r="U52" s="2"/>
      <c r="V52" s="2"/>
      <c r="W52" s="2"/>
      <c r="X52" s="2"/>
      <c r="Y52" s="2"/>
      <c r="Z52" s="2"/>
      <c r="AA52" s="2"/>
      <c r="AB52" s="2"/>
      <c r="AC52" s="2"/>
      <c r="AD52" s="2"/>
    </row>
    <row r="53" customFormat="false" ht="24" hidden="false" customHeight="true" outlineLevel="0" collapsed="false">
      <c r="A53" s="1"/>
      <c r="B53" s="1"/>
      <c r="C53" s="48"/>
      <c r="D53" s="48"/>
      <c r="E53" s="7"/>
      <c r="F53" s="7"/>
      <c r="G53" s="7"/>
      <c r="H53" s="7"/>
      <c r="I53" s="7"/>
      <c r="J53" s="7"/>
      <c r="K53" s="2"/>
      <c r="L53" s="2"/>
      <c r="M53" s="2"/>
      <c r="N53" s="2"/>
      <c r="O53" s="2"/>
      <c r="P53" s="2"/>
      <c r="Q53" s="2"/>
      <c r="R53" s="2"/>
      <c r="S53" s="2"/>
      <c r="T53" s="2"/>
      <c r="U53" s="2"/>
      <c r="V53" s="2"/>
      <c r="W53" s="2"/>
      <c r="X53" s="2"/>
      <c r="Y53" s="2"/>
      <c r="Z53" s="2"/>
      <c r="AA53" s="2"/>
      <c r="AB53" s="2"/>
      <c r="AC53" s="2"/>
      <c r="AD53" s="2"/>
    </row>
    <row r="54" customFormat="false" ht="21.75" hidden="false" customHeight="true" outlineLevel="0" collapsed="false">
      <c r="A54" s="1"/>
      <c r="B54" s="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customFormat="false" ht="21.75" hidden="false" customHeight="true" outlineLevel="0" collapsed="false">
      <c r="A55" s="1"/>
      <c r="B55" s="1"/>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customFormat="false" ht="21.75" hidden="false" customHeight="true" outlineLevel="0" collapsed="false">
      <c r="A56" s="1"/>
      <c r="B56" s="1"/>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customFormat="false" ht="21.75" hidden="false" customHeight="true" outlineLevel="0" collapsed="false">
      <c r="A57" s="1"/>
      <c r="B57" s="1"/>
      <c r="C57" s="6" t="s">
        <v>231</v>
      </c>
      <c r="D57" s="6"/>
      <c r="E57" s="6"/>
      <c r="F57" s="6"/>
      <c r="G57" s="6"/>
      <c r="H57" s="6"/>
      <c r="I57" s="6"/>
      <c r="J57" s="6"/>
      <c r="K57" s="2"/>
      <c r="L57" s="2"/>
      <c r="M57" s="2"/>
      <c r="N57" s="2"/>
      <c r="O57" s="2"/>
      <c r="P57" s="2"/>
      <c r="Q57" s="2"/>
      <c r="R57" s="2"/>
      <c r="S57" s="2"/>
      <c r="T57" s="2"/>
      <c r="U57" s="2"/>
      <c r="V57" s="2"/>
      <c r="W57" s="2"/>
      <c r="X57" s="2"/>
      <c r="Y57" s="2"/>
      <c r="Z57" s="2"/>
      <c r="AA57" s="2"/>
      <c r="AB57" s="2"/>
      <c r="AC57" s="2"/>
      <c r="AD57" s="2"/>
    </row>
    <row r="58" customFormat="false" ht="21.75" hidden="false" customHeight="true" outlineLevel="0" collapsed="false">
      <c r="A58" s="1"/>
      <c r="B58" s="1"/>
      <c r="C58" s="2" t="s">
        <v>232</v>
      </c>
      <c r="D58" s="49" t="n">
        <f aca="false">IF(COUNT('Cash Flow'!D13:I13)=6,'Cash Flow'!J14-('Cash Flow'!D13+NPV(Assumptions!D11,'Cash Flow'!E13:I13)),"n.a.")</f>
        <v>0</v>
      </c>
      <c r="E58" s="2"/>
      <c r="F58" s="2"/>
      <c r="G58" s="2"/>
      <c r="H58" s="2"/>
      <c r="I58" s="2"/>
      <c r="J58" s="2"/>
      <c r="K58" s="2"/>
      <c r="L58" s="2"/>
      <c r="M58" s="2"/>
      <c r="N58" s="2"/>
      <c r="O58" s="2"/>
      <c r="P58" s="2"/>
      <c r="Q58" s="2"/>
      <c r="R58" s="2"/>
      <c r="S58" s="2"/>
      <c r="T58" s="2"/>
      <c r="U58" s="2"/>
      <c r="V58" s="2"/>
      <c r="W58" s="2"/>
      <c r="X58" s="2"/>
      <c r="Y58" s="2"/>
      <c r="Z58" s="2"/>
      <c r="AA58" s="2"/>
      <c r="AB58" s="2"/>
      <c r="AC58" s="2"/>
      <c r="AD58" s="2"/>
    </row>
    <row r="59" customFormat="false" ht="21.75" hidden="false" customHeight="true" outlineLevel="0" collapsed="false">
      <c r="A59" s="1"/>
      <c r="B59" s="1"/>
      <c r="C59" s="2" t="s">
        <v>233</v>
      </c>
      <c r="D59" s="49" t="n">
        <f aca="false">IF(COUNT(Dashboard!D38,'Cash Flow'!J14)=2,Dashboard!D38-'Cash Flow'!J14,"n.a.")</f>
        <v>0</v>
      </c>
      <c r="E59" s="2"/>
      <c r="F59" s="2"/>
      <c r="G59" s="2"/>
      <c r="H59" s="2"/>
      <c r="I59" s="2"/>
      <c r="J59" s="2"/>
      <c r="K59" s="2"/>
      <c r="L59" s="2"/>
      <c r="M59" s="2"/>
      <c r="N59" s="2"/>
      <c r="O59" s="2"/>
      <c r="P59" s="2"/>
      <c r="Q59" s="2"/>
      <c r="R59" s="2"/>
      <c r="S59" s="2"/>
      <c r="T59" s="2"/>
      <c r="U59" s="2"/>
      <c r="V59" s="2"/>
      <c r="W59" s="2"/>
      <c r="X59" s="2"/>
      <c r="Y59" s="2"/>
      <c r="Z59" s="2"/>
      <c r="AA59" s="2"/>
      <c r="AB59" s="2"/>
      <c r="AC59" s="2"/>
      <c r="AD59" s="2"/>
    </row>
    <row r="60" customFormat="false" ht="21.75" hidden="false" customHeight="true" outlineLevel="0" collapsed="false">
      <c r="A60" s="1"/>
      <c r="B60" s="1"/>
      <c r="C60" s="2" t="s">
        <v>234</v>
      </c>
      <c r="D60" s="2" t="n">
        <f aca="false">COUNTA(Initiatives!C7:C16)</f>
        <v>10</v>
      </c>
      <c r="E60" s="2"/>
      <c r="F60" s="2"/>
      <c r="G60" s="2"/>
      <c r="H60" s="2"/>
      <c r="I60" s="2"/>
      <c r="J60" s="2"/>
      <c r="K60" s="2"/>
      <c r="L60" s="2"/>
      <c r="M60" s="2"/>
      <c r="N60" s="2"/>
      <c r="O60" s="2"/>
      <c r="P60" s="2"/>
      <c r="Q60" s="2"/>
      <c r="R60" s="2"/>
      <c r="S60" s="2"/>
      <c r="T60" s="2"/>
      <c r="U60" s="2"/>
      <c r="V60" s="2"/>
      <c r="W60" s="2"/>
      <c r="X60" s="2"/>
      <c r="Y60" s="2"/>
      <c r="Z60" s="2"/>
      <c r="AA60" s="2"/>
      <c r="AB60" s="2"/>
      <c r="AC60" s="2"/>
      <c r="AD60" s="2"/>
    </row>
    <row r="61" customFormat="false" ht="21.75" hidden="false" customHeight="true" outlineLevel="0" collapsed="false">
      <c r="A61" s="1"/>
      <c r="B61" s="1"/>
      <c r="C61" s="2" t="s">
        <v>235</v>
      </c>
      <c r="D61" s="2" t="n">
        <f aca="false">COUNT('Cash Flow'!D13:I13)</f>
        <v>6</v>
      </c>
      <c r="E61" s="2"/>
      <c r="F61" s="2"/>
      <c r="G61" s="2"/>
      <c r="H61" s="2"/>
      <c r="I61" s="2"/>
      <c r="J61" s="2"/>
      <c r="K61" s="2"/>
      <c r="L61" s="2"/>
      <c r="M61" s="2"/>
      <c r="N61" s="2"/>
      <c r="O61" s="2"/>
      <c r="P61" s="2"/>
      <c r="Q61" s="2"/>
      <c r="R61" s="2"/>
      <c r="S61" s="2"/>
      <c r="T61" s="2"/>
      <c r="U61" s="2"/>
      <c r="V61" s="2"/>
      <c r="W61" s="2"/>
      <c r="X61" s="2"/>
      <c r="Y61" s="2"/>
      <c r="Z61" s="2"/>
      <c r="AA61" s="2"/>
      <c r="AB61" s="2"/>
      <c r="AC61" s="2"/>
      <c r="AD61" s="2"/>
    </row>
    <row r="62" customFormat="false" ht="21.75" hidden="false" customHeight="true" outlineLevel="0" collapsed="false">
      <c r="A62" s="1"/>
      <c r="B62" s="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customFormat="false" ht="21.75" hidden="false" customHeight="true" outlineLevel="0" collapsed="false">
      <c r="A63" s="1"/>
      <c r="B63" s="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customFormat="false" ht="21.75" hidden="false" customHeight="true" outlineLevel="0" collapsed="false">
      <c r="A64" s="1"/>
      <c r="B64" s="1"/>
      <c r="C64" s="4" t="s">
        <v>236</v>
      </c>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customFormat="false" ht="21.75" hidden="false" customHeight="true" outlineLevel="0" collapsed="false">
      <c r="A65" s="1"/>
      <c r="B65" s="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customFormat="false" ht="21.75" hidden="false" customHeight="true" outlineLevel="0" collapsed="false">
      <c r="A66" s="1"/>
      <c r="B66" s="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customFormat="false" ht="21.75" hidden="false" customHeight="true" outlineLevel="0" collapsed="false">
      <c r="A67" s="1"/>
      <c r="B67" s="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customFormat="false" ht="21.75" hidden="false" customHeight="true" outlineLevel="0" collapsed="false">
      <c r="A68" s="1"/>
      <c r="B68" s="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customFormat="false" ht="21.75" hidden="false" customHeight="true" outlineLevel="0" collapsed="false">
      <c r="A69" s="1"/>
      <c r="B69" s="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customFormat="false" ht="21.75" hidden="false" customHeight="true" outlineLevel="0" collapsed="false">
      <c r="A70" s="1"/>
      <c r="B70" s="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customFormat="false" ht="21.75" hidden="false" customHeight="true" outlineLevel="0" collapsed="false">
      <c r="A71" s="1"/>
      <c r="B71" s="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customFormat="false" ht="21.75" hidden="false" customHeight="true" outlineLevel="0" collapsed="false">
      <c r="A72" s="1"/>
      <c r="B72" s="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customFormat="false" ht="21.75" hidden="false" customHeight="true" outlineLevel="0" collapsed="false">
      <c r="A73" s="1"/>
      <c r="B73" s="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customFormat="false" ht="21.75" hidden="false" customHeight="true" outlineLevel="0" collapsed="false">
      <c r="A74" s="1"/>
      <c r="B74" s="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customFormat="false" ht="21.75" hidden="false" customHeight="true" outlineLevel="0" collapsed="false">
      <c r="A75" s="1"/>
      <c r="B75" s="1"/>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customFormat="false" ht="21.75" hidden="false" customHeight="true" outlineLevel="0" collapsed="false">
      <c r="A76" s="1"/>
      <c r="B76" s="1"/>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customFormat="false" ht="21.75" hidden="false" customHeight="true" outlineLevel="0" collapsed="false">
      <c r="A77" s="1"/>
      <c r="B77" s="1"/>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customFormat="false" ht="21.75" hidden="false" customHeight="true" outlineLevel="0" collapsed="false">
      <c r="A78" s="1"/>
      <c r="B78" s="1"/>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customFormat="false" ht="21.75" hidden="false" customHeight="true" outlineLevel="0" collapsed="false">
      <c r="A79" s="1"/>
      <c r="B79" s="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customFormat="false" ht="21.75" hidden="false" customHeight="true" outlineLevel="0" collapsed="false">
      <c r="A80" s="1"/>
      <c r="B80" s="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customFormat="false" ht="21.75" hidden="false" customHeight="true" outlineLevel="0" collapsed="false">
      <c r="A81" s="1"/>
      <c r="B81" s="1"/>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customFormat="false" ht="21.75" hidden="false" customHeight="true" outlineLevel="0" collapsed="false">
      <c r="A82" s="1"/>
      <c r="B82" s="1"/>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customFormat="false" ht="21.75" hidden="false" customHeight="true" outlineLevel="0" collapsed="false">
      <c r="A83" s="1"/>
      <c r="B83" s="1"/>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customFormat="false" ht="21.75" hidden="false" customHeight="true" outlineLevel="0" collapsed="false">
      <c r="A84" s="1"/>
      <c r="B84" s="1"/>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customFormat="false" ht="21.75" hidden="false" customHeight="true" outlineLevel="0" collapsed="false">
      <c r="A85" s="1"/>
      <c r="B85" s="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customFormat="false" ht="21.75" hidden="false" customHeight="true" outlineLevel="0" collapsed="false">
      <c r="A86" s="1"/>
      <c r="B86" s="1"/>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customFormat="false" ht="21.75" hidden="false" customHeight="true" outlineLevel="0" collapsed="false">
      <c r="A87" s="1"/>
      <c r="B87" s="1"/>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customFormat="false" ht="21.75" hidden="false" customHeight="true" outlineLevel="0" collapsed="false">
      <c r="A88" s="1"/>
      <c r="B88" s="1"/>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customFormat="false" ht="21.75" hidden="false" customHeight="true" outlineLevel="0" collapsed="false">
      <c r="A89" s="1"/>
      <c r="B89" s="1"/>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customFormat="false" ht="21.75" hidden="false" customHeight="true" outlineLevel="0" collapsed="false">
      <c r="A90" s="1"/>
      <c r="B90" s="1"/>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customFormat="false" ht="21.75" hidden="false" customHeight="true" outlineLevel="0" collapsed="false">
      <c r="A91" s="1"/>
      <c r="B91" s="1"/>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customFormat="false" ht="21.75" hidden="false" customHeight="true" outlineLevel="0" collapsed="false">
      <c r="A92" s="1"/>
      <c r="B92" s="1"/>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customFormat="false" ht="21.75" hidden="false" customHeight="true" outlineLevel="0" collapsed="false">
      <c r="A93" s="1"/>
      <c r="B93" s="1"/>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customFormat="false" ht="21.75" hidden="false" customHeight="true" outlineLevel="0" collapsed="false">
      <c r="A94" s="1"/>
      <c r="B94" s="1"/>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customFormat="false" ht="21.75" hidden="false" customHeight="true" outlineLevel="0" collapsed="false">
      <c r="A95" s="1"/>
      <c r="B95" s="1"/>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customFormat="false" ht="21.75" hidden="false" customHeight="true" outlineLevel="0" collapsed="false">
      <c r="A96" s="1"/>
      <c r="B96" s="1"/>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customFormat="false" ht="21.75" hidden="false" customHeight="true" outlineLevel="0" collapsed="false">
      <c r="A97" s="1"/>
      <c r="B97" s="1"/>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customFormat="false" ht="21.75" hidden="false" customHeight="true" outlineLevel="0" collapsed="false">
      <c r="A98" s="1"/>
      <c r="B98" s="1"/>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customFormat="false" ht="21.75" hidden="false" customHeight="true" outlineLevel="0" collapsed="false">
      <c r="A99" s="1"/>
      <c r="B99" s="1"/>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customFormat="false" ht="21.75" hidden="false" customHeight="true" outlineLevel="0" collapsed="false">
      <c r="A100" s="1"/>
      <c r="B100" s="1"/>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customFormat="false" ht="21.75" hidden="false" customHeight="true" outlineLevel="0" collapsed="false">
      <c r="A101" s="1"/>
      <c r="B101" s="1"/>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customFormat="false" ht="21.75" hidden="false" customHeight="true" outlineLevel="0" collapsed="false">
      <c r="A102" s="1"/>
      <c r="B102" s="1"/>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customFormat="false" ht="21.75" hidden="false" customHeight="true" outlineLevel="0" collapsed="false">
      <c r="A103" s="1"/>
      <c r="B103" s="1"/>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customFormat="false" ht="21.75" hidden="false" customHeight="true" outlineLevel="0" collapsed="false">
      <c r="A104" s="1"/>
      <c r="B104" s="1"/>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customFormat="false" ht="21.75" hidden="false" customHeight="true" outlineLevel="0" collapsed="false">
      <c r="A105" s="1"/>
      <c r="B105" s="1"/>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customFormat="false" ht="21.75" hidden="false" customHeight="true" outlineLevel="0" collapsed="false">
      <c r="A106" s="1"/>
      <c r="B106" s="1"/>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customFormat="false" ht="21.75" hidden="false" customHeight="true" outlineLevel="0" collapsed="false">
      <c r="A107" s="1"/>
      <c r="B107" s="1"/>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customFormat="false" ht="21.75" hidden="false" customHeight="true" outlineLevel="0" collapsed="false">
      <c r="A108" s="1"/>
      <c r="B108" s="1"/>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customFormat="false" ht="21.75" hidden="false" customHeight="true" outlineLevel="0" collapsed="false">
      <c r="A109" s="1"/>
      <c r="B109" s="1"/>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customFormat="false" ht="21.75" hidden="false" customHeight="true" outlineLevel="0" collapsed="false">
      <c r="A110" s="1"/>
      <c r="B110" s="1"/>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customFormat="false" ht="21.75" hidden="false" customHeight="true" outlineLevel="0" collapsed="false">
      <c r="A111" s="1"/>
      <c r="B111" s="1"/>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customFormat="false" ht="21.75" hidden="false" customHeight="true" outlineLevel="0" collapsed="false">
      <c r="A112" s="1"/>
      <c r="B112" s="1"/>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customFormat="false" ht="21.75" hidden="false" customHeight="true" outlineLevel="0" collapsed="false">
      <c r="A113" s="1"/>
      <c r="B113" s="1"/>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customFormat="false" ht="21.75" hidden="false" customHeight="true" outlineLevel="0" collapsed="false">
      <c r="A114" s="1"/>
      <c r="B114" s="1"/>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customFormat="false" ht="21.75" hidden="false" customHeight="true" outlineLevel="0" collapsed="false">
      <c r="A115" s="1"/>
      <c r="B115" s="1"/>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customFormat="false" ht="21.75" hidden="false" customHeight="true" outlineLevel="0" collapsed="false">
      <c r="A116" s="1"/>
      <c r="B116" s="1"/>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customFormat="false" ht="21.75" hidden="false" customHeight="true" outlineLevel="0" collapsed="false">
      <c r="A117" s="1"/>
      <c r="B117" s="1"/>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customFormat="false" ht="21.75" hidden="false" customHeight="true" outlineLevel="0" collapsed="false">
      <c r="A118" s="1"/>
      <c r="B118" s="1"/>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customFormat="false" ht="21.75" hidden="false" customHeight="true" outlineLevel="0" collapsed="false">
      <c r="A119" s="1"/>
      <c r="B119" s="1"/>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customFormat="false" ht="21.75" hidden="false" customHeight="true" outlineLevel="0" collapsed="false">
      <c r="A120" s="1"/>
      <c r="B120" s="1"/>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customFormat="false" ht="21.75" hidden="false" customHeight="true" outlineLevel="0" collapsed="false">
      <c r="A121" s="1"/>
      <c r="B121" s="1"/>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customFormat="false" ht="21.75" hidden="false" customHeight="true" outlineLevel="0" collapsed="false">
      <c r="A122" s="1"/>
      <c r="B122" s="1"/>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customFormat="false" ht="21.75" hidden="false" customHeight="true" outlineLevel="0" collapsed="false">
      <c r="A123" s="1"/>
      <c r="B123" s="1"/>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customFormat="false" ht="21.75" hidden="false" customHeight="true" outlineLevel="0" collapsed="false">
      <c r="A124" s="1"/>
      <c r="B124" s="1"/>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customFormat="false" ht="21.75" hidden="false" customHeight="true" outlineLevel="0" collapsed="false">
      <c r="A125" s="1"/>
      <c r="B125" s="1"/>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customFormat="false" ht="21.75" hidden="false" customHeight="true" outlineLevel="0" collapsed="false">
      <c r="A126" s="1"/>
      <c r="B126" s="1"/>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customFormat="false" ht="21.75" hidden="false" customHeight="true" outlineLevel="0" collapsed="false">
      <c r="A127" s="1"/>
      <c r="B127" s="1"/>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customFormat="false" ht="21.75" hidden="false" customHeight="true" outlineLevel="0" collapsed="false">
      <c r="A128" s="1"/>
      <c r="B128" s="1"/>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customFormat="false" ht="21.75" hidden="false" customHeight="true" outlineLevel="0" collapsed="false">
      <c r="A129" s="1"/>
      <c r="B129" s="1"/>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customFormat="false" ht="21.75" hidden="false" customHeight="true" outlineLevel="0" collapsed="false">
      <c r="A130" s="1"/>
      <c r="B130" s="1"/>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customFormat="false" ht="21.75" hidden="false" customHeight="true" outlineLevel="0" collapsed="false">
      <c r="A131" s="1"/>
      <c r="B131" s="1"/>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customFormat="false" ht="21.75" hidden="false" customHeight="true" outlineLevel="0" collapsed="false">
      <c r="A132" s="1"/>
      <c r="B132" s="1"/>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customFormat="false" ht="21.75" hidden="false" customHeight="true" outlineLevel="0" collapsed="false">
      <c r="A133" s="1"/>
      <c r="B133" s="1"/>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customFormat="false" ht="21.75" hidden="false" customHeight="true" outlineLevel="0" collapsed="false">
      <c r="A134" s="1"/>
      <c r="B134" s="1"/>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customFormat="false" ht="21.75" hidden="false" customHeight="true" outlineLevel="0" collapsed="false">
      <c r="A135" s="1"/>
      <c r="B135" s="1"/>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customFormat="false" ht="21.75" hidden="false" customHeight="true" outlineLevel="0" collapsed="false">
      <c r="A136" s="1"/>
      <c r="B136" s="1"/>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customFormat="false" ht="21.75" hidden="false" customHeight="true" outlineLevel="0" collapsed="false">
      <c r="A137" s="1"/>
      <c r="B137" s="1"/>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customFormat="false" ht="21.75" hidden="false" customHeight="true" outlineLevel="0" collapsed="false">
      <c r="A138" s="1"/>
      <c r="B138" s="1"/>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customFormat="false" ht="21.75" hidden="false" customHeight="true" outlineLevel="0" collapsed="false">
      <c r="A139" s="1"/>
      <c r="B139" s="1"/>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customFormat="false" ht="21.75" hidden="false" customHeight="true" outlineLevel="0" collapsed="false">
      <c r="A140" s="1"/>
      <c r="B140" s="1"/>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customFormat="false" ht="21.75" hidden="false" customHeight="true" outlineLevel="0" collapsed="false">
      <c r="A141" s="1"/>
      <c r="B141" s="1"/>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customFormat="false" ht="21.75" hidden="false" customHeight="true" outlineLevel="0" collapsed="false">
      <c r="A142" s="1"/>
      <c r="B142" s="1"/>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customFormat="false" ht="21.75" hidden="false" customHeight="true" outlineLevel="0" collapsed="false">
      <c r="A143" s="1"/>
      <c r="B143" s="1"/>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customFormat="false" ht="21.75" hidden="false" customHeight="true" outlineLevel="0" collapsed="false">
      <c r="A144" s="1"/>
      <c r="B144" s="1"/>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customFormat="false" ht="21.75" hidden="false" customHeight="true" outlineLevel="0" collapsed="false">
      <c r="A145" s="1"/>
      <c r="B145" s="1"/>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customFormat="false" ht="21.75" hidden="false" customHeight="true" outlineLevel="0" collapsed="false">
      <c r="A146" s="1"/>
      <c r="B146" s="1"/>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customFormat="false" ht="21.75" hidden="false" customHeight="true" outlineLevel="0" collapsed="false">
      <c r="A147" s="1"/>
      <c r="B147" s="1"/>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customFormat="false" ht="21.75" hidden="false" customHeight="true" outlineLevel="0" collapsed="false">
      <c r="A148" s="1"/>
      <c r="B148" s="1"/>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customFormat="false" ht="21.75" hidden="false" customHeight="true" outlineLevel="0" collapsed="false">
      <c r="A149" s="1"/>
      <c r="B149" s="1"/>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customFormat="false" ht="21.75" hidden="false" customHeight="true" outlineLevel="0" collapsed="false">
      <c r="A150" s="1"/>
      <c r="B150" s="1"/>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customFormat="false" ht="21.75" hidden="false" customHeight="true" outlineLevel="0" collapsed="false">
      <c r="A151" s="1"/>
      <c r="B151" s="1"/>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customFormat="false" ht="21.75" hidden="false" customHeight="true" outlineLevel="0" collapsed="false">
      <c r="A152" s="1"/>
      <c r="B152" s="1"/>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customFormat="false" ht="21.75" hidden="false" customHeight="true" outlineLevel="0" collapsed="false">
      <c r="A153" s="1"/>
      <c r="B153" s="1"/>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customFormat="false" ht="21.75" hidden="false" customHeight="true" outlineLevel="0" collapsed="false">
      <c r="A154" s="1"/>
      <c r="B154" s="1"/>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customFormat="false" ht="21.75" hidden="false" customHeight="true" outlineLevel="0" collapsed="false">
      <c r="A155" s="1"/>
      <c r="B155" s="1"/>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customFormat="false" ht="21.75" hidden="false" customHeight="true" outlineLevel="0" collapsed="false">
      <c r="A156" s="1"/>
      <c r="B156" s="1"/>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customFormat="false" ht="21.75" hidden="false" customHeight="true" outlineLevel="0" collapsed="false">
      <c r="A157" s="1"/>
      <c r="B157" s="1"/>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customFormat="false" ht="21.75" hidden="false" customHeight="true" outlineLevel="0" collapsed="false">
      <c r="A158" s="1"/>
      <c r="B158" s="1"/>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customFormat="false" ht="21.75" hidden="false" customHeight="true" outlineLevel="0" collapsed="false">
      <c r="A159" s="1"/>
      <c r="B159" s="1"/>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customFormat="false" ht="21.75" hidden="false" customHeight="true" outlineLevel="0" collapsed="false">
      <c r="A160" s="1"/>
      <c r="B160" s="1"/>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customFormat="false" ht="21.75" hidden="false" customHeight="true" outlineLevel="0" collapsed="false">
      <c r="A161" s="1"/>
      <c r="B161" s="1"/>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customFormat="false" ht="21.75" hidden="false" customHeight="true" outlineLevel="0" collapsed="false">
      <c r="A162" s="1"/>
      <c r="B162" s="1"/>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customFormat="false" ht="21.75" hidden="false" customHeight="true" outlineLevel="0" collapsed="false">
      <c r="A163" s="1"/>
      <c r="B163" s="1"/>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customFormat="false" ht="21.75" hidden="false" customHeight="true" outlineLevel="0" collapsed="false">
      <c r="A164" s="1"/>
      <c r="B164" s="1"/>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customFormat="false" ht="21.75" hidden="false" customHeight="true" outlineLevel="0" collapsed="false">
      <c r="A165" s="1"/>
      <c r="B165" s="1"/>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customFormat="false" ht="21.75" hidden="false" customHeight="true" outlineLevel="0" collapsed="false">
      <c r="A166" s="1"/>
      <c r="B166" s="1"/>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customFormat="false" ht="21.75" hidden="false" customHeight="true" outlineLevel="0" collapsed="false">
      <c r="A167" s="1"/>
      <c r="B167" s="1"/>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customFormat="false" ht="21.75" hidden="false" customHeight="true" outlineLevel="0" collapsed="false">
      <c r="A168" s="1"/>
      <c r="B168" s="1"/>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customFormat="false" ht="21.75" hidden="false" customHeight="true" outlineLevel="0" collapsed="false">
      <c r="A169" s="1"/>
      <c r="B169" s="1"/>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customFormat="false" ht="21.75" hidden="false" customHeight="true" outlineLevel="0" collapsed="false">
      <c r="A170" s="1"/>
      <c r="B170" s="1"/>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customFormat="false" ht="21.75" hidden="false" customHeight="true" outlineLevel="0" collapsed="false">
      <c r="A171" s="1"/>
      <c r="B171" s="1"/>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customFormat="false" ht="21.75" hidden="false" customHeight="true" outlineLevel="0" collapsed="false">
      <c r="A172" s="1"/>
      <c r="B172" s="1"/>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customFormat="false" ht="21.75" hidden="false" customHeight="true" outlineLevel="0" collapsed="false">
      <c r="A173" s="1"/>
      <c r="B173" s="1"/>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customFormat="false" ht="21.75" hidden="false" customHeight="true" outlineLevel="0" collapsed="false">
      <c r="A174" s="1"/>
      <c r="B174" s="1"/>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customFormat="false" ht="21.75" hidden="false" customHeight="true" outlineLevel="0" collapsed="false">
      <c r="A175" s="1"/>
      <c r="B175" s="1"/>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customFormat="false" ht="21.75" hidden="false" customHeight="true" outlineLevel="0" collapsed="false">
      <c r="A176" s="1"/>
      <c r="B176" s="1"/>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customFormat="false" ht="21.75" hidden="false" customHeight="true" outlineLevel="0" collapsed="false">
      <c r="A177" s="1"/>
      <c r="B177" s="1"/>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customFormat="false" ht="21.75" hidden="false" customHeight="true" outlineLevel="0" collapsed="false">
      <c r="A178" s="1"/>
      <c r="B178" s="1"/>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customFormat="false" ht="21.75" hidden="false" customHeight="true" outlineLevel="0" collapsed="false">
      <c r="A179" s="1"/>
      <c r="B179" s="1"/>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customFormat="false" ht="21.75" hidden="false" customHeight="true" outlineLevel="0" collapsed="false">
      <c r="A180" s="1"/>
      <c r="B180" s="1"/>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customFormat="false" ht="21.75" hidden="false" customHeight="true" outlineLevel="0" collapsed="false">
      <c r="A181" s="1"/>
      <c r="B181" s="1"/>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customFormat="false" ht="21.75" hidden="false" customHeight="true" outlineLevel="0" collapsed="false">
      <c r="A182" s="1"/>
      <c r="B182" s="1"/>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customFormat="false" ht="21.75" hidden="false" customHeight="true" outlineLevel="0" collapsed="false">
      <c r="A183" s="1"/>
      <c r="B183" s="1"/>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customFormat="false" ht="21.75" hidden="false" customHeight="true" outlineLevel="0" collapsed="false">
      <c r="A184" s="1"/>
      <c r="B184" s="1"/>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customFormat="false" ht="21.75" hidden="false" customHeight="true" outlineLevel="0" collapsed="false">
      <c r="A185" s="1"/>
      <c r="B185" s="1"/>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customFormat="false" ht="21.75" hidden="false" customHeight="true" outlineLevel="0" collapsed="false">
      <c r="A186" s="1"/>
      <c r="B186" s="1"/>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customFormat="false" ht="21.75" hidden="false" customHeight="true" outlineLevel="0" collapsed="false">
      <c r="A187" s="1"/>
      <c r="B187" s="1"/>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customFormat="false" ht="21.75" hidden="false" customHeight="true" outlineLevel="0" collapsed="false">
      <c r="A188" s="1"/>
      <c r="B188" s="1"/>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customFormat="false" ht="21.75" hidden="false" customHeight="true" outlineLevel="0" collapsed="false">
      <c r="A189" s="1"/>
      <c r="B189" s="1"/>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customFormat="false" ht="21.75" hidden="false" customHeight="true" outlineLevel="0" collapsed="false">
      <c r="A190" s="1"/>
      <c r="B190" s="1"/>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customFormat="false" ht="21.75" hidden="false" customHeight="true" outlineLevel="0" collapsed="false">
      <c r="A191" s="1"/>
      <c r="B191" s="1"/>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customFormat="false" ht="21.75" hidden="false" customHeight="true" outlineLevel="0" collapsed="false">
      <c r="A192" s="1"/>
      <c r="B192" s="1"/>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customFormat="false" ht="21.75" hidden="false" customHeight="true" outlineLevel="0" collapsed="false">
      <c r="A193" s="1"/>
      <c r="B193" s="1"/>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customFormat="false" ht="21.75" hidden="false" customHeight="true" outlineLevel="0" collapsed="false">
      <c r="A194" s="1"/>
      <c r="B194" s="1"/>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customFormat="false" ht="21.75" hidden="false" customHeight="true" outlineLevel="0" collapsed="false">
      <c r="A195" s="1"/>
      <c r="B195" s="1"/>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customFormat="false" ht="21.75" hidden="false" customHeight="true" outlineLevel="0" collapsed="false">
      <c r="A196" s="1"/>
      <c r="B196" s="1"/>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customFormat="false" ht="21.75" hidden="false" customHeight="true" outlineLevel="0" collapsed="false">
      <c r="A197" s="1"/>
      <c r="B197" s="1"/>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customFormat="false" ht="21.75" hidden="false" customHeight="true" outlineLevel="0" collapsed="false">
      <c r="A198" s="1"/>
      <c r="B198" s="1"/>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customFormat="false" ht="21.75" hidden="false" customHeight="true" outlineLevel="0" collapsed="false">
      <c r="A199" s="1"/>
      <c r="B199" s="1"/>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customFormat="false" ht="21.75" hidden="false" customHeight="true" outlineLevel="0" collapsed="false">
      <c r="A200" s="1"/>
      <c r="B200" s="1"/>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customFormat="false" ht="21.75" hidden="false" customHeight="true" outlineLevel="0" collapsed="false">
      <c r="A201" s="1"/>
      <c r="B201" s="1"/>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customFormat="false" ht="21.75" hidden="false" customHeight="true" outlineLevel="0" collapsed="false">
      <c r="A202" s="1"/>
      <c r="B202" s="1"/>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customFormat="false" ht="21.75" hidden="false" customHeight="true" outlineLevel="0" collapsed="false">
      <c r="A203" s="1"/>
      <c r="B203" s="1"/>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customFormat="false" ht="21.75" hidden="false" customHeight="true" outlineLevel="0" collapsed="false">
      <c r="A204" s="1"/>
      <c r="B204" s="1"/>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customFormat="false" ht="21.75" hidden="false" customHeight="true" outlineLevel="0" collapsed="false">
      <c r="A205" s="1"/>
      <c r="B205" s="1"/>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customFormat="false" ht="21.75" hidden="false" customHeight="true" outlineLevel="0" collapsed="false">
      <c r="A206" s="1"/>
      <c r="B206" s="1"/>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customFormat="false" ht="21.75" hidden="false" customHeight="true" outlineLevel="0" collapsed="false">
      <c r="A207" s="1"/>
      <c r="B207" s="1"/>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customFormat="false" ht="21.75" hidden="false" customHeight="true" outlineLevel="0" collapsed="false">
      <c r="A208" s="1"/>
      <c r="B208" s="1"/>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customFormat="false" ht="21.75" hidden="false" customHeight="true" outlineLevel="0" collapsed="false">
      <c r="A209" s="1"/>
      <c r="B209" s="1"/>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customFormat="false" ht="21.75" hidden="false" customHeight="true" outlineLevel="0" collapsed="false">
      <c r="A210" s="1"/>
      <c r="B210" s="1"/>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customFormat="false" ht="21.75" hidden="false" customHeight="true" outlineLevel="0" collapsed="false">
      <c r="A211" s="1"/>
      <c r="B211" s="1"/>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customFormat="false" ht="21.75" hidden="false" customHeight="true" outlineLevel="0" collapsed="false">
      <c r="A212" s="1"/>
      <c r="B212" s="1"/>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customFormat="false" ht="21.75" hidden="false" customHeight="true" outlineLevel="0" collapsed="false">
      <c r="A213" s="1"/>
      <c r="B213" s="1"/>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customFormat="false" ht="21.75" hidden="false" customHeight="true" outlineLevel="0" collapsed="false">
      <c r="A214" s="1"/>
      <c r="B214" s="1"/>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customFormat="false" ht="21.75" hidden="false" customHeight="true" outlineLevel="0" collapsed="false">
      <c r="A215" s="1"/>
      <c r="B215" s="1"/>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customFormat="false" ht="21.75" hidden="false" customHeight="true" outlineLevel="0" collapsed="false">
      <c r="A216" s="1"/>
      <c r="B216" s="1"/>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customFormat="false" ht="21.75" hidden="false" customHeight="true" outlineLevel="0" collapsed="false">
      <c r="A217" s="1"/>
      <c r="B217" s="1"/>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customFormat="false" ht="21.75" hidden="false" customHeight="true" outlineLevel="0" collapsed="false">
      <c r="A218" s="1"/>
      <c r="B218" s="1"/>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customFormat="false" ht="21.75" hidden="false" customHeight="true" outlineLevel="0" collapsed="false">
      <c r="A219" s="1"/>
      <c r="B219" s="1"/>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customFormat="false" ht="21.75" hidden="false" customHeight="true" outlineLevel="0" collapsed="false">
      <c r="A220" s="1"/>
      <c r="B220" s="1"/>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customFormat="false" ht="21.75" hidden="false" customHeight="true" outlineLevel="0" collapsed="false">
      <c r="A221" s="1"/>
      <c r="B221" s="1"/>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customFormat="false" ht="21.75" hidden="false" customHeight="true" outlineLevel="0" collapsed="false">
      <c r="A222" s="1"/>
      <c r="B222" s="1"/>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customFormat="false" ht="21.75" hidden="false" customHeight="true" outlineLevel="0" collapsed="false">
      <c r="A223" s="1"/>
      <c r="B223" s="1"/>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customFormat="false" ht="21.75" hidden="false" customHeight="true" outlineLevel="0" collapsed="false">
      <c r="A224" s="1"/>
      <c r="B224" s="1"/>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customFormat="false" ht="21.75" hidden="false" customHeight="true" outlineLevel="0" collapsed="false">
      <c r="A225" s="1"/>
      <c r="B225" s="1"/>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customFormat="false" ht="21.75" hidden="false" customHeight="true" outlineLevel="0" collapsed="false">
      <c r="A226" s="1"/>
      <c r="B226" s="1"/>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customFormat="false" ht="21.75" hidden="false" customHeight="true" outlineLevel="0" collapsed="false">
      <c r="A227" s="1"/>
      <c r="B227" s="1"/>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customFormat="false" ht="21.75" hidden="false" customHeight="true" outlineLevel="0" collapsed="false">
      <c r="A228" s="1"/>
      <c r="B228" s="1"/>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customFormat="false" ht="21.75" hidden="false" customHeight="true" outlineLevel="0" collapsed="false">
      <c r="A229" s="1"/>
      <c r="B229" s="1"/>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customFormat="false" ht="21.75" hidden="false" customHeight="true" outlineLevel="0" collapsed="false">
      <c r="A230" s="1"/>
      <c r="B230" s="1"/>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sheetData>
  <mergeCells count="32">
    <mergeCell ref="C7:C8"/>
    <mergeCell ref="D7:J8"/>
    <mergeCell ref="C10:C11"/>
    <mergeCell ref="D10:J11"/>
    <mergeCell ref="C13:C14"/>
    <mergeCell ref="D13:J14"/>
    <mergeCell ref="C16:C17"/>
    <mergeCell ref="D16:J17"/>
    <mergeCell ref="C19:C20"/>
    <mergeCell ref="D19:J20"/>
    <mergeCell ref="C22:C23"/>
    <mergeCell ref="D22:J23"/>
    <mergeCell ref="C25:C26"/>
    <mergeCell ref="D25:J26"/>
    <mergeCell ref="C28:C29"/>
    <mergeCell ref="D28:J29"/>
    <mergeCell ref="C31:C32"/>
    <mergeCell ref="D31:J32"/>
    <mergeCell ref="C34:C35"/>
    <mergeCell ref="D34:J35"/>
    <mergeCell ref="C37:C38"/>
    <mergeCell ref="D37:J38"/>
    <mergeCell ref="C40:C41"/>
    <mergeCell ref="D40:J41"/>
    <mergeCell ref="C43:C44"/>
    <mergeCell ref="D43:J44"/>
    <mergeCell ref="C46:C47"/>
    <mergeCell ref="D46:J47"/>
    <mergeCell ref="C49:C50"/>
    <mergeCell ref="D49:J50"/>
    <mergeCell ref="C52:C53"/>
    <mergeCell ref="D52:J53"/>
  </mergeCells>
  <conditionalFormatting sqref="D58:D59">
    <cfRule type="expression" priority="2" aboveAverage="0" equalAverage="0" bottom="0" percent="0" rank="0" text="" dxfId="0">
      <formula>ABS(D58)&gt;0.01</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2026-10-31T21:51:14Z</dcterms:created>
  <dc:creator>openpyxl</dc:creator>
  <dc:description/>
  <dc:language>en-US</dc:language>
  <cp:lastModifiedBy/>
  <dcterms:modified xsi:type="dcterms:W3CDTF">2026-10-31T21:51:14Z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